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99_一時作業\"/>
    </mc:Choice>
  </mc:AlternateContent>
  <xr:revisionPtr revIDLastSave="0" documentId="13_ncr:1_{504E2014-5061-40C1-B2EE-F0FA65CB2149}" xr6:coauthVersionLast="36" xr6:coauthVersionMax="36" xr10:uidLastSave="{00000000-0000-0000-0000-000000000000}"/>
  <bookViews>
    <workbookView xWindow="0" yWindow="0" windowWidth="23040" windowHeight="8970" xr2:uid="{00000000-000D-0000-FFFF-FFFF00000000}"/>
  </bookViews>
  <sheets>
    <sheet name="利用ガイド" sheetId="2" r:id="rId1"/>
    <sheet name="標準（途中階）タイプ" sheetId="10" r:id="rId2"/>
    <sheet name="最上階トッププレートタイプ" sheetId="7" r:id="rId3"/>
  </sheets>
  <definedNames>
    <definedName name="_xlnm.Print_Area" localSheetId="0">利用ガイド!$A$1:$N$56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" i="7" l="1"/>
  <c r="AB26" i="7"/>
  <c r="AB25" i="7"/>
  <c r="AB24" i="7"/>
  <c r="AB23" i="7"/>
  <c r="AB22" i="7"/>
  <c r="AB21" i="7"/>
  <c r="AB20" i="7"/>
  <c r="AB19" i="7"/>
  <c r="AB18" i="7"/>
  <c r="AB17" i="7"/>
  <c r="AB13" i="7"/>
  <c r="AB12" i="7"/>
  <c r="AB8" i="7"/>
  <c r="AE13" i="7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Z22" i="7" l="1"/>
  <c r="Z21" i="7"/>
  <c r="Z20" i="7"/>
  <c r="Z19" i="7"/>
  <c r="Z18" i="7"/>
  <c r="Z27" i="7"/>
  <c r="Z26" i="7"/>
  <c r="Z25" i="7"/>
  <c r="Z24" i="7"/>
  <c r="Z23" i="7"/>
  <c r="Z17" i="7"/>
  <c r="Z16" i="7"/>
  <c r="Z15" i="7"/>
  <c r="Z14" i="7"/>
  <c r="Z13" i="7"/>
  <c r="Z12" i="7"/>
  <c r="Z11" i="7"/>
  <c r="Z10" i="7"/>
  <c r="Z8" i="7"/>
  <c r="Y27" i="7"/>
  <c r="Y26" i="7"/>
  <c r="Y25" i="7"/>
  <c r="Y24" i="7"/>
  <c r="Y23" i="7"/>
  <c r="Y22" i="7"/>
  <c r="Y21" i="7"/>
  <c r="Y20" i="7"/>
  <c r="Y19" i="7"/>
  <c r="Y18" i="7"/>
  <c r="Y16" i="7"/>
  <c r="Y17" i="7"/>
  <c r="Y15" i="7"/>
  <c r="Y14" i="7"/>
  <c r="Y13" i="7"/>
  <c r="Y10" i="7"/>
  <c r="Y11" i="7"/>
  <c r="Y12" i="7"/>
  <c r="Y9" i="7"/>
  <c r="Y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AE49" i="10" l="1"/>
  <c r="AD49" i="10"/>
  <c r="AC49" i="10"/>
  <c r="AB49" i="10"/>
  <c r="AA49" i="10"/>
  <c r="Z49" i="10"/>
  <c r="Y49" i="10"/>
  <c r="X49" i="10"/>
  <c r="R49" i="10" s="1"/>
  <c r="T49" i="10" s="1"/>
  <c r="U49" i="10"/>
  <c r="AE17" i="7" l="1"/>
  <c r="AE22" i="7"/>
  <c r="AE21" i="7"/>
  <c r="AE20" i="7"/>
  <c r="AE19" i="7"/>
  <c r="AE18" i="7"/>
  <c r="AE27" i="7"/>
  <c r="AE26" i="7"/>
  <c r="AE25" i="7"/>
  <c r="AE24" i="7"/>
  <c r="AE23" i="7"/>
  <c r="AE12" i="7"/>
  <c r="R40" i="7"/>
  <c r="Z40" i="7"/>
  <c r="AP40" i="7" l="1"/>
  <c r="AP41" i="7"/>
  <c r="AN24" i="7"/>
  <c r="AO24" i="7"/>
  <c r="AN25" i="7"/>
  <c r="AO25" i="7"/>
  <c r="AN26" i="7"/>
  <c r="AO26" i="7"/>
  <c r="AN27" i="7"/>
  <c r="AO27" i="7"/>
  <c r="AO23" i="7"/>
  <c r="AN23" i="7"/>
  <c r="AO22" i="7"/>
  <c r="AN22" i="7"/>
  <c r="AO21" i="7"/>
  <c r="AN21" i="7"/>
  <c r="AO20" i="7"/>
  <c r="AN20" i="7"/>
  <c r="AO19" i="7"/>
  <c r="AN19" i="7"/>
  <c r="AO18" i="7"/>
  <c r="AN18" i="7"/>
  <c r="AO17" i="7"/>
  <c r="AN17" i="7"/>
  <c r="AO16" i="7"/>
  <c r="AO15" i="7"/>
  <c r="AO13" i="7"/>
  <c r="AN13" i="7"/>
  <c r="AO12" i="7"/>
  <c r="AN12" i="7"/>
  <c r="AO11" i="7"/>
  <c r="AD27" i="7" l="1"/>
  <c r="AD26" i="7"/>
  <c r="AD25" i="7"/>
  <c r="AD24" i="7"/>
  <c r="AD23" i="7"/>
  <c r="AD22" i="7"/>
  <c r="AD21" i="7"/>
  <c r="AD20" i="7"/>
  <c r="AD19" i="7"/>
  <c r="AD18" i="7"/>
  <c r="AD17" i="7"/>
  <c r="AD12" i="7"/>
  <c r="AT8" i="7" l="1"/>
  <c r="U48" i="10" l="1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AE48" i="10"/>
  <c r="AD48" i="10"/>
  <c r="AC48" i="10"/>
  <c r="AB48" i="10"/>
  <c r="AA48" i="10"/>
  <c r="Z48" i="10"/>
  <c r="Y48" i="10"/>
  <c r="X48" i="10"/>
  <c r="AE28" i="10"/>
  <c r="AD28" i="10"/>
  <c r="AC28" i="10"/>
  <c r="AB28" i="10"/>
  <c r="AA28" i="10"/>
  <c r="Z28" i="10"/>
  <c r="Y28" i="10"/>
  <c r="X28" i="10"/>
  <c r="AE27" i="10"/>
  <c r="AD27" i="10"/>
  <c r="AC27" i="10"/>
  <c r="AB27" i="10"/>
  <c r="AA27" i="10"/>
  <c r="Z27" i="10"/>
  <c r="Y27" i="10"/>
  <c r="X27" i="10"/>
  <c r="T27" i="10" s="1"/>
  <c r="AE26" i="10"/>
  <c r="AD26" i="10"/>
  <c r="AC26" i="10"/>
  <c r="AB26" i="10"/>
  <c r="AA26" i="10"/>
  <c r="Z26" i="10"/>
  <c r="Y26" i="10"/>
  <c r="X26" i="10"/>
  <c r="AE25" i="10"/>
  <c r="AD25" i="10"/>
  <c r="AC25" i="10"/>
  <c r="AB25" i="10"/>
  <c r="AA25" i="10"/>
  <c r="Z25" i="10"/>
  <c r="Y25" i="10"/>
  <c r="X25" i="10"/>
  <c r="AE24" i="10"/>
  <c r="AD24" i="10"/>
  <c r="AC24" i="10"/>
  <c r="AB24" i="10"/>
  <c r="AA24" i="10"/>
  <c r="Z24" i="10"/>
  <c r="Y24" i="10"/>
  <c r="X24" i="10"/>
  <c r="AE23" i="10"/>
  <c r="AD23" i="10"/>
  <c r="AC23" i="10"/>
  <c r="AB23" i="10"/>
  <c r="AA23" i="10"/>
  <c r="Z23" i="10"/>
  <c r="Y23" i="10"/>
  <c r="X23" i="10"/>
  <c r="T23" i="10" s="1"/>
  <c r="AE22" i="10"/>
  <c r="AD22" i="10"/>
  <c r="AC22" i="10"/>
  <c r="AB22" i="10"/>
  <c r="AA22" i="10"/>
  <c r="Z22" i="10"/>
  <c r="Y22" i="10"/>
  <c r="X22" i="10"/>
  <c r="T22" i="10" s="1"/>
  <c r="AE21" i="10"/>
  <c r="AD21" i="10"/>
  <c r="AC21" i="10"/>
  <c r="AB21" i="10"/>
  <c r="AA21" i="10"/>
  <c r="Z21" i="10"/>
  <c r="Y21" i="10"/>
  <c r="X21" i="10"/>
  <c r="T21" i="10" s="1"/>
  <c r="AE20" i="10"/>
  <c r="AD20" i="10"/>
  <c r="AC20" i="10"/>
  <c r="AB20" i="10"/>
  <c r="AA20" i="10"/>
  <c r="Z20" i="10"/>
  <c r="Y20" i="10"/>
  <c r="X20" i="10"/>
  <c r="AE19" i="10"/>
  <c r="AD19" i="10"/>
  <c r="AC19" i="10"/>
  <c r="AB19" i="10"/>
  <c r="AA19" i="10"/>
  <c r="Z19" i="10"/>
  <c r="Y19" i="10"/>
  <c r="X19" i="10"/>
  <c r="T19" i="10" s="1"/>
  <c r="AE18" i="10"/>
  <c r="AD18" i="10"/>
  <c r="AC18" i="10"/>
  <c r="AB18" i="10"/>
  <c r="AA18" i="10"/>
  <c r="Z18" i="10"/>
  <c r="Y18" i="10"/>
  <c r="X18" i="10"/>
  <c r="AE17" i="10"/>
  <c r="AD17" i="10"/>
  <c r="AC17" i="10"/>
  <c r="AB17" i="10"/>
  <c r="AA17" i="10"/>
  <c r="Z17" i="10"/>
  <c r="Y17" i="10"/>
  <c r="X17" i="10"/>
  <c r="T17" i="10" s="1"/>
  <c r="AE16" i="10"/>
  <c r="AD16" i="10"/>
  <c r="AC16" i="10"/>
  <c r="AB16" i="10"/>
  <c r="AA16" i="10"/>
  <c r="Z16" i="10"/>
  <c r="Y16" i="10"/>
  <c r="X16" i="10"/>
  <c r="AE15" i="10"/>
  <c r="AD15" i="10"/>
  <c r="AC15" i="10"/>
  <c r="AB15" i="10"/>
  <c r="AA15" i="10"/>
  <c r="Z15" i="10"/>
  <c r="Y15" i="10"/>
  <c r="X15" i="10"/>
  <c r="AE14" i="10"/>
  <c r="AD14" i="10"/>
  <c r="AC14" i="10"/>
  <c r="AB14" i="10"/>
  <c r="AA14" i="10"/>
  <c r="Z14" i="10"/>
  <c r="Y14" i="10"/>
  <c r="X14" i="10"/>
  <c r="T14" i="10" s="1"/>
  <c r="AE13" i="10"/>
  <c r="AD13" i="10"/>
  <c r="AC13" i="10"/>
  <c r="AB13" i="10"/>
  <c r="AA13" i="10"/>
  <c r="Z13" i="10"/>
  <c r="Y13" i="10"/>
  <c r="X13" i="10"/>
  <c r="T13" i="10" s="1"/>
  <c r="AE12" i="10"/>
  <c r="AD12" i="10"/>
  <c r="AC12" i="10"/>
  <c r="AB12" i="10"/>
  <c r="AA12" i="10"/>
  <c r="Z12" i="10"/>
  <c r="Y12" i="10"/>
  <c r="X12" i="10"/>
  <c r="AE11" i="10"/>
  <c r="AD11" i="10"/>
  <c r="AC11" i="10"/>
  <c r="AB11" i="10"/>
  <c r="AA11" i="10"/>
  <c r="Z11" i="10"/>
  <c r="Y11" i="10"/>
  <c r="X11" i="10"/>
  <c r="T11" i="10" s="1"/>
  <c r="AE10" i="10"/>
  <c r="AD10" i="10"/>
  <c r="AC10" i="10"/>
  <c r="AB10" i="10"/>
  <c r="AA10" i="10"/>
  <c r="Z10" i="10"/>
  <c r="Y10" i="10"/>
  <c r="X10" i="10"/>
  <c r="AE9" i="10"/>
  <c r="AD9" i="10"/>
  <c r="AC9" i="10"/>
  <c r="AA9" i="10"/>
  <c r="Z9" i="10"/>
  <c r="Y9" i="10"/>
  <c r="AB9" i="10"/>
  <c r="X9" i="10"/>
  <c r="U9" i="10"/>
  <c r="T26" i="10" l="1"/>
  <c r="T28" i="10"/>
  <c r="T12" i="10"/>
  <c r="T10" i="10"/>
  <c r="T24" i="10"/>
  <c r="T20" i="10"/>
  <c r="T18" i="10"/>
  <c r="T9" i="10"/>
  <c r="T25" i="10"/>
  <c r="T16" i="10"/>
  <c r="T15" i="10"/>
  <c r="R48" i="10"/>
  <c r="AK42" i="7"/>
  <c r="AK41" i="7"/>
  <c r="AK40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T48" i="10" l="1"/>
  <c r="AJ8" i="7"/>
  <c r="AD8" i="7" s="1"/>
  <c r="AJ27" i="7"/>
  <c r="AJ26" i="7"/>
  <c r="AJ25" i="7"/>
  <c r="AJ24" i="7"/>
  <c r="AJ23" i="7"/>
  <c r="AJ22" i="7"/>
  <c r="AJ21" i="7"/>
  <c r="AJ20" i="7"/>
  <c r="AJ19" i="7"/>
  <c r="AJ18" i="7"/>
  <c r="AJ17" i="7"/>
  <c r="AJ16" i="7"/>
  <c r="AD16" i="7" s="1"/>
  <c r="AN16" i="7" s="1"/>
  <c r="AJ15" i="7"/>
  <c r="AD15" i="7" s="1"/>
  <c r="AN15" i="7" s="1"/>
  <c r="AJ14" i="7"/>
  <c r="AD14" i="7" s="1"/>
  <c r="AJ13" i="7"/>
  <c r="AD13" i="7" s="1"/>
  <c r="AJ12" i="7"/>
  <c r="AJ11" i="7"/>
  <c r="AD11" i="7" s="1"/>
  <c r="AN11" i="7" s="1"/>
  <c r="AJ10" i="7"/>
  <c r="AD10" i="7" s="1"/>
  <c r="AJ9" i="7"/>
  <c r="AD9" i="7" s="1"/>
  <c r="AJ40" i="7"/>
  <c r="AJ41" i="7"/>
  <c r="AJ42" i="7"/>
  <c r="AU42" i="7" s="1"/>
  <c r="Z42" i="7" s="1"/>
  <c r="AS42" i="7"/>
  <c r="AR42" i="7"/>
  <c r="AQ42" i="7"/>
  <c r="AP42" i="7"/>
  <c r="AG42" i="7"/>
  <c r="AF42" i="7"/>
  <c r="Y42" i="7"/>
  <c r="W42" i="7"/>
  <c r="Q42" i="7"/>
  <c r="O42" i="7"/>
  <c r="AO14" i="7" l="1"/>
  <c r="AN14" i="7"/>
  <c r="AN9" i="7"/>
  <c r="AO10" i="7"/>
  <c r="AN10" i="7"/>
  <c r="AO8" i="7"/>
  <c r="AN8" i="7"/>
  <c r="AM8" i="7"/>
  <c r="AD42" i="7"/>
  <c r="AL42" i="7"/>
  <c r="AT42" i="7"/>
  <c r="AM27" i="7"/>
  <c r="AL27" i="7"/>
  <c r="AM26" i="7"/>
  <c r="AL26" i="7"/>
  <c r="AM25" i="7"/>
  <c r="AL25" i="7"/>
  <c r="AM24" i="7"/>
  <c r="AL24" i="7"/>
  <c r="AM23" i="7"/>
  <c r="AL23" i="7"/>
  <c r="AM22" i="7"/>
  <c r="AL22" i="7"/>
  <c r="AM21" i="7"/>
  <c r="AL21" i="7"/>
  <c r="AM20" i="7"/>
  <c r="AL20" i="7"/>
  <c r="AM19" i="7"/>
  <c r="AL19" i="7"/>
  <c r="AM18" i="7"/>
  <c r="AL18" i="7"/>
  <c r="AM17" i="7"/>
  <c r="AL17" i="7"/>
  <c r="AM16" i="7"/>
  <c r="AL16" i="7"/>
  <c r="AL15" i="7"/>
  <c r="AL14" i="7"/>
  <c r="AM13" i="7"/>
  <c r="AL13" i="7"/>
  <c r="AL12" i="7"/>
  <c r="AM11" i="7"/>
  <c r="AM10" i="7"/>
  <c r="AM9" i="7"/>
  <c r="AL9" i="7"/>
  <c r="R42" i="7" l="1"/>
  <c r="AO42" i="7"/>
  <c r="AN42" i="7"/>
  <c r="AM42" i="7"/>
  <c r="AB42" i="7" l="1"/>
  <c r="AF13" i="7"/>
  <c r="AG13" i="7"/>
  <c r="AE42" i="7" l="1"/>
  <c r="AC42" i="7"/>
  <c r="AM15" i="7"/>
  <c r="AM12" i="7"/>
  <c r="AM14" i="7"/>
  <c r="AS41" i="7"/>
  <c r="AR41" i="7"/>
  <c r="AQ41" i="7"/>
  <c r="AU41" i="7"/>
  <c r="Z41" i="7" s="1"/>
  <c r="AG41" i="7"/>
  <c r="AF41" i="7"/>
  <c r="Y41" i="7"/>
  <c r="W41" i="7"/>
  <c r="Q41" i="7"/>
  <c r="O41" i="7"/>
  <c r="AU40" i="7"/>
  <c r="AT40" i="7"/>
  <c r="AS40" i="7"/>
  <c r="AR40" i="7"/>
  <c r="AQ40" i="7"/>
  <c r="AG40" i="7"/>
  <c r="AF40" i="7"/>
  <c r="Y40" i="7"/>
  <c r="W40" i="7"/>
  <c r="Q40" i="7"/>
  <c r="O40" i="7"/>
  <c r="AT41" i="7" l="1"/>
  <c r="AL41" i="7"/>
  <c r="AD41" i="7"/>
  <c r="AL40" i="7"/>
  <c r="AD40" i="7"/>
  <c r="AS27" i="7"/>
  <c r="AR27" i="7"/>
  <c r="AQ27" i="7"/>
  <c r="AP27" i="7"/>
  <c r="AS26" i="7"/>
  <c r="AR26" i="7"/>
  <c r="AQ26" i="7"/>
  <c r="AP26" i="7"/>
  <c r="AS25" i="7"/>
  <c r="AR25" i="7"/>
  <c r="AQ25" i="7"/>
  <c r="AP25" i="7"/>
  <c r="AS24" i="7"/>
  <c r="AR24" i="7"/>
  <c r="AQ24" i="7"/>
  <c r="AP24" i="7"/>
  <c r="AS23" i="7"/>
  <c r="AR23" i="7"/>
  <c r="AQ23" i="7"/>
  <c r="AP23" i="7"/>
  <c r="AS22" i="7"/>
  <c r="AR22" i="7"/>
  <c r="AQ22" i="7"/>
  <c r="AP22" i="7"/>
  <c r="AS21" i="7"/>
  <c r="AR21" i="7"/>
  <c r="AQ21" i="7"/>
  <c r="AP21" i="7"/>
  <c r="AS20" i="7"/>
  <c r="AR20" i="7"/>
  <c r="AQ20" i="7"/>
  <c r="AP20" i="7"/>
  <c r="AS19" i="7"/>
  <c r="AR19" i="7"/>
  <c r="AQ19" i="7"/>
  <c r="AP19" i="7"/>
  <c r="AS18" i="7"/>
  <c r="AR18" i="7"/>
  <c r="AQ18" i="7"/>
  <c r="AP18" i="7"/>
  <c r="AS17" i="7"/>
  <c r="AR17" i="7"/>
  <c r="AQ17" i="7"/>
  <c r="AP17" i="7"/>
  <c r="AS16" i="7"/>
  <c r="AR16" i="7"/>
  <c r="AQ16" i="7"/>
  <c r="AP16" i="7"/>
  <c r="AS15" i="7"/>
  <c r="AR15" i="7"/>
  <c r="AQ15" i="7"/>
  <c r="AP15" i="7"/>
  <c r="AS14" i="7"/>
  <c r="AR14" i="7"/>
  <c r="AQ14" i="7"/>
  <c r="AP14" i="7"/>
  <c r="AS13" i="7"/>
  <c r="AR13" i="7"/>
  <c r="AQ13" i="7"/>
  <c r="AP13" i="7"/>
  <c r="AP10" i="7"/>
  <c r="AQ10" i="7"/>
  <c r="AR10" i="7"/>
  <c r="AS10" i="7"/>
  <c r="AP11" i="7"/>
  <c r="AQ11" i="7"/>
  <c r="AR11" i="7"/>
  <c r="AS11" i="7"/>
  <c r="AS12" i="7"/>
  <c r="AR12" i="7"/>
  <c r="AQ12" i="7"/>
  <c r="AP12" i="7"/>
  <c r="AS9" i="7"/>
  <c r="AR9" i="7"/>
  <c r="AQ9" i="7"/>
  <c r="AP9" i="7"/>
  <c r="AS8" i="7"/>
  <c r="AR8" i="7"/>
  <c r="AQ8" i="7"/>
  <c r="AP8" i="7"/>
  <c r="AU27" i="7"/>
  <c r="AT27" i="7"/>
  <c r="AU26" i="7"/>
  <c r="AT26" i="7"/>
  <c r="AU25" i="7"/>
  <c r="AT25" i="7"/>
  <c r="AU24" i="7"/>
  <c r="AT24" i="7"/>
  <c r="AU23" i="7"/>
  <c r="AT23" i="7"/>
  <c r="AU22" i="7"/>
  <c r="AT22" i="7"/>
  <c r="AU21" i="7"/>
  <c r="AT21" i="7"/>
  <c r="AU20" i="7"/>
  <c r="AT20" i="7"/>
  <c r="AU19" i="7"/>
  <c r="AT19" i="7"/>
  <c r="AU18" i="7"/>
  <c r="AT18" i="7"/>
  <c r="AT15" i="7"/>
  <c r="AU15" i="7"/>
  <c r="AT16" i="7"/>
  <c r="AU16" i="7"/>
  <c r="AU17" i="7"/>
  <c r="AT17" i="7"/>
  <c r="AU14" i="7"/>
  <c r="AT14" i="7"/>
  <c r="AU13" i="7"/>
  <c r="AT13" i="7"/>
  <c r="AT10" i="7"/>
  <c r="AU10" i="7"/>
  <c r="AT12" i="7"/>
  <c r="AU12" i="7"/>
  <c r="AU9" i="7"/>
  <c r="Z9" i="7" s="1"/>
  <c r="AU8" i="7"/>
  <c r="AF9" i="7"/>
  <c r="AG9" i="7"/>
  <c r="AF10" i="7"/>
  <c r="AG10" i="7"/>
  <c r="AF11" i="7"/>
  <c r="AG11" i="7"/>
  <c r="AF12" i="7"/>
  <c r="AG12" i="7"/>
  <c r="AF14" i="7"/>
  <c r="AG14" i="7"/>
  <c r="AF15" i="7"/>
  <c r="AG15" i="7"/>
  <c r="AF16" i="7"/>
  <c r="AG16" i="7"/>
  <c r="AF17" i="7"/>
  <c r="AG17" i="7"/>
  <c r="AF18" i="7"/>
  <c r="AG18" i="7"/>
  <c r="AF19" i="7"/>
  <c r="AG19" i="7"/>
  <c r="AF20" i="7"/>
  <c r="AG20" i="7"/>
  <c r="AF21" i="7"/>
  <c r="AG21" i="7"/>
  <c r="AF22" i="7"/>
  <c r="AG22" i="7"/>
  <c r="AF23" i="7"/>
  <c r="AG23" i="7"/>
  <c r="AF24" i="7"/>
  <c r="AG24" i="7"/>
  <c r="AF25" i="7"/>
  <c r="AG25" i="7"/>
  <c r="AF26" i="7"/>
  <c r="AG26" i="7"/>
  <c r="AF27" i="7"/>
  <c r="AG27" i="7"/>
  <c r="AB15" i="7" l="1"/>
  <c r="AE15" i="7" s="1"/>
  <c r="AB16" i="7"/>
  <c r="AE16" i="7" s="1"/>
  <c r="AB14" i="7"/>
  <c r="AE14" i="7" s="1"/>
  <c r="R41" i="7"/>
  <c r="AO9" i="7"/>
  <c r="AO41" i="7"/>
  <c r="AN41" i="7"/>
  <c r="AM40" i="7"/>
  <c r="AO40" i="7"/>
  <c r="AN40" i="7"/>
  <c r="AT9" i="7"/>
  <c r="AB9" i="7" s="1"/>
  <c r="AL10" i="7"/>
  <c r="AB10" i="7" s="1"/>
  <c r="AL8" i="7"/>
  <c r="AE8" i="7" s="1"/>
  <c r="AU11" i="7"/>
  <c r="AL11" i="7"/>
  <c r="AM41" i="7"/>
  <c r="AT11" i="7"/>
  <c r="AB11" i="7" s="1"/>
  <c r="AE11" i="7" l="1"/>
  <c r="AE10" i="7"/>
  <c r="AB40" i="7"/>
  <c r="AE40" i="7" s="1"/>
  <c r="AB41" i="7"/>
  <c r="AC41" i="7" s="1"/>
  <c r="AG8" i="7"/>
  <c r="AF8" i="7"/>
  <c r="AE9" i="7" l="1"/>
  <c r="AE41" i="7"/>
</calcChain>
</file>

<file path=xl/sharedStrings.xml><?xml version="1.0" encoding="utf-8"?>
<sst xmlns="http://schemas.openxmlformats.org/spreadsheetml/2006/main" count="334" uniqueCount="214">
  <si>
    <t>番号</t>
    <rPh sb="0" eb="2">
      <t>バンゴウ</t>
    </rPh>
    <phoneticPr fontId="1"/>
  </si>
  <si>
    <t>記号</t>
    <rPh sb="0" eb="2">
      <t>キゴウ</t>
    </rPh>
    <phoneticPr fontId="1"/>
  </si>
  <si>
    <t>上端傾斜角</t>
    <rPh sb="0" eb="2">
      <t>ジョウタン</t>
    </rPh>
    <rPh sb="2" eb="4">
      <t>ケイシャ</t>
    </rPh>
    <rPh sb="4" eb="5">
      <t>カク</t>
    </rPh>
    <phoneticPr fontId="1"/>
  </si>
  <si>
    <t>角度</t>
    <rPh sb="0" eb="2">
      <t>カクド</t>
    </rPh>
    <phoneticPr fontId="1"/>
  </si>
  <si>
    <t>勾配</t>
    <rPh sb="0" eb="2">
      <t>コウバイ</t>
    </rPh>
    <phoneticPr fontId="1"/>
  </si>
  <si>
    <t>傾斜方向に直角の梁</t>
    <rPh sb="0" eb="2">
      <t>ケイシャ</t>
    </rPh>
    <rPh sb="2" eb="4">
      <t>ホウコウ</t>
    </rPh>
    <rPh sb="5" eb="7">
      <t>チョッカク</t>
    </rPh>
    <rPh sb="8" eb="9">
      <t>ハリ</t>
    </rPh>
    <phoneticPr fontId="1"/>
  </si>
  <si>
    <t>傾斜方向の梁</t>
    <rPh sb="0" eb="2">
      <t>ケイシャ</t>
    </rPh>
    <rPh sb="2" eb="4">
      <t>ホウコウ</t>
    </rPh>
    <rPh sb="5" eb="6">
      <t>ハリ</t>
    </rPh>
    <phoneticPr fontId="1"/>
  </si>
  <si>
    <t>梁３</t>
    <rPh sb="0" eb="1">
      <t>ハリ</t>
    </rPh>
    <phoneticPr fontId="1"/>
  </si>
  <si>
    <t>梁４</t>
    <rPh sb="0" eb="1">
      <t>ハリ</t>
    </rPh>
    <phoneticPr fontId="1"/>
  </si>
  <si>
    <t>注文数</t>
    <rPh sb="0" eb="3">
      <t>チュウモンスウ</t>
    </rPh>
    <phoneticPr fontId="1"/>
  </si>
  <si>
    <t>(mm)</t>
    <phoneticPr fontId="1"/>
  </si>
  <si>
    <t>決定長さ</t>
    <rPh sb="0" eb="2">
      <t>ケッテイ</t>
    </rPh>
    <rPh sb="2" eb="3">
      <t>ナガ</t>
    </rPh>
    <phoneticPr fontId="1"/>
  </si>
  <si>
    <t>KHC呼</t>
    <rPh sb="3" eb="4">
      <t>コ</t>
    </rPh>
    <phoneticPr fontId="1"/>
  </si>
  <si>
    <t>計算補助</t>
    <rPh sb="0" eb="4">
      <t>ケイサンホジョ</t>
    </rPh>
    <phoneticPr fontId="1"/>
  </si>
  <si>
    <t>梁１（上勾配梁)</t>
    <rPh sb="0" eb="1">
      <t>ハリ</t>
    </rPh>
    <rPh sb="3" eb="4">
      <t>ウエ</t>
    </rPh>
    <rPh sb="4" eb="6">
      <t>コウバイ</t>
    </rPh>
    <rPh sb="6" eb="7">
      <t>ハリ</t>
    </rPh>
    <phoneticPr fontId="1"/>
  </si>
  <si>
    <t>梁２（下勾配梁)</t>
    <rPh sb="0" eb="1">
      <t>ハリ</t>
    </rPh>
    <rPh sb="3" eb="4">
      <t>シタ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</si>
  <si>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</si>
  <si>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</si>
  <si>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</si>
  <si>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</si>
  <si>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</si>
  <si>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</si>
  <si>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</si>
  <si>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</si>
  <si>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</si>
  <si>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</si>
  <si>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</si>
  <si>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</si>
  <si>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</si>
  <si>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</si>
  <si>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</si>
  <si>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</si>
  <si>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</si>
  <si>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</si>
  <si>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</si>
  <si>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</si>
  <si>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称ｻｲｽﾞ</t>
    <phoneticPr fontId="1"/>
  </si>
  <si>
    <t>位置</t>
    <rPh sb="0" eb="2">
      <t>イチ</t>
    </rPh>
    <phoneticPr fontId="1"/>
  </si>
  <si>
    <t>回転</t>
    <rPh sb="0" eb="2">
      <t>カイテン</t>
    </rPh>
    <phoneticPr fontId="1"/>
  </si>
  <si>
    <t>デ　ー　タ　入　力　状　況</t>
    <rPh sb="6" eb="7">
      <t>イ</t>
    </rPh>
    <rPh sb="8" eb="9">
      <t>チカラ</t>
    </rPh>
    <rPh sb="10" eb="11">
      <t>ジョウ</t>
    </rPh>
    <rPh sb="12" eb="13">
      <t>キョウ</t>
    </rPh>
    <phoneticPr fontId="1"/>
  </si>
  <si>
    <t>梁4</t>
    <phoneticPr fontId="1"/>
  </si>
  <si>
    <t>梁3</t>
    <phoneticPr fontId="1"/>
  </si>
  <si>
    <t>梁2</t>
    <phoneticPr fontId="1"/>
  </si>
  <si>
    <t>梁1</t>
    <phoneticPr fontId="1"/>
  </si>
  <si>
    <t>取りつく</t>
    <rPh sb="0" eb="1">
      <t>ト</t>
    </rPh>
    <phoneticPr fontId="1"/>
  </si>
  <si>
    <t>梁の数</t>
  </si>
  <si>
    <t>( °）</t>
    <phoneticPr fontId="1"/>
  </si>
  <si>
    <t>傾斜部</t>
    <rPh sb="0" eb="2">
      <t>ケイシャ</t>
    </rPh>
    <rPh sb="2" eb="3">
      <t>ブ</t>
    </rPh>
    <phoneticPr fontId="1"/>
  </si>
  <si>
    <t>切欠長さ</t>
    <phoneticPr fontId="1"/>
  </si>
  <si>
    <t>H1</t>
    <phoneticPr fontId="1"/>
  </si>
  <si>
    <t>H2</t>
    <phoneticPr fontId="1"/>
  </si>
  <si>
    <t>H3</t>
    <phoneticPr fontId="1"/>
  </si>
  <si>
    <t>H4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</si>
  <si>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</si>
  <si>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</si>
  <si>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</si>
  <si>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</si>
  <si>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C：中央</t>
    <rPh sb="2" eb="4">
      <t>チュウオウ</t>
    </rPh>
    <phoneticPr fontId="1"/>
  </si>
  <si>
    <t>全体の長さ　L</t>
    <rPh sb="0" eb="2">
      <t>ゼンタイ</t>
    </rPh>
    <rPh sb="3" eb="4">
      <t>ナガ</t>
    </rPh>
    <phoneticPr fontId="1"/>
  </si>
  <si>
    <t>（長辺）</t>
    <rPh sb="2" eb="3">
      <t>ヘン</t>
    </rPh>
    <phoneticPr fontId="1"/>
  </si>
  <si>
    <t>必用長さ</t>
    <rPh sb="0" eb="2">
      <t>ヒツヨウ</t>
    </rPh>
    <rPh sb="2" eb="3">
      <t>ナガ</t>
    </rPh>
    <phoneticPr fontId="1"/>
  </si>
  <si>
    <t>梁の有無</t>
    <rPh sb="0" eb="1">
      <t>ハリ</t>
    </rPh>
    <rPh sb="2" eb="4">
      <t>ウム</t>
    </rPh>
    <phoneticPr fontId="1"/>
  </si>
  <si>
    <t>(個)</t>
    <rPh sb="1" eb="2">
      <t>コ</t>
    </rPh>
    <phoneticPr fontId="1"/>
  </si>
  <si>
    <t>梁１</t>
    <rPh sb="0" eb="1">
      <t>ハリ</t>
    </rPh>
    <phoneticPr fontId="1"/>
  </si>
  <si>
    <t>(mm)</t>
  </si>
  <si>
    <t>梁２</t>
    <rPh sb="0" eb="1">
      <t>ハリ</t>
    </rPh>
    <phoneticPr fontId="1"/>
  </si>
  <si>
    <t>溶接幅</t>
    <rPh sb="0" eb="2">
      <t>ヨウセツ</t>
    </rPh>
    <rPh sb="2" eb="3">
      <t>ハバ</t>
    </rPh>
    <phoneticPr fontId="1"/>
  </si>
  <si>
    <t>斜め</t>
    <rPh sb="0" eb="1">
      <t>ナナ</t>
    </rPh>
    <phoneticPr fontId="1"/>
  </si>
  <si>
    <t>方向</t>
    <rPh sb="0" eb="2">
      <t>ホウコウ</t>
    </rPh>
    <phoneticPr fontId="1"/>
  </si>
  <si>
    <t>桁</t>
    <rPh sb="0" eb="1">
      <t>ケタ</t>
    </rPh>
    <phoneticPr fontId="1"/>
  </si>
  <si>
    <t>例題１</t>
    <rPh sb="0" eb="1">
      <t>レイ</t>
    </rPh>
    <rPh sb="1" eb="2">
      <t>ダイ</t>
    </rPh>
    <phoneticPr fontId="1"/>
  </si>
  <si>
    <t>例題２</t>
    <rPh sb="0" eb="1">
      <t>レイ</t>
    </rPh>
    <rPh sb="1" eb="2">
      <t>ダイ</t>
    </rPh>
    <phoneticPr fontId="1"/>
  </si>
  <si>
    <t>V</t>
  </si>
  <si>
    <t>V</t>
    <phoneticPr fontId="1"/>
  </si>
  <si>
    <t>R</t>
  </si>
  <si>
    <t>R</t>
    <phoneticPr fontId="1"/>
  </si>
  <si>
    <t>O</t>
    <phoneticPr fontId="1"/>
  </si>
  <si>
    <t>C</t>
    <phoneticPr fontId="1"/>
  </si>
  <si>
    <t>＜本表の適用＞</t>
    <rPh sb="1" eb="3">
      <t>ホンヒョウ</t>
    </rPh>
    <rPh sb="4" eb="6">
      <t>テキヨウ</t>
    </rPh>
    <phoneticPr fontId="1"/>
  </si>
  <si>
    <t>以下の条件下にあるものとする</t>
    <rPh sb="0" eb="2">
      <t>イカ</t>
    </rPh>
    <rPh sb="3" eb="6">
      <t>ジョウケンカ</t>
    </rPh>
    <phoneticPr fontId="1"/>
  </si>
  <si>
    <t>　・　傾斜方向の梁の上端は左右同一面になるよう配置する。</t>
    <rPh sb="3" eb="5">
      <t>ケイシャ</t>
    </rPh>
    <rPh sb="5" eb="7">
      <t>ホウコウ</t>
    </rPh>
    <rPh sb="8" eb="9">
      <t>ハリ</t>
    </rPh>
    <rPh sb="10" eb="12">
      <t>ウワバ</t>
    </rPh>
    <rPh sb="13" eb="15">
      <t>サユウ</t>
    </rPh>
    <rPh sb="15" eb="17">
      <t>ドウイツ</t>
    </rPh>
    <rPh sb="17" eb="18">
      <t>メン</t>
    </rPh>
    <rPh sb="23" eb="25">
      <t>ハイチ</t>
    </rPh>
    <phoneticPr fontId="1"/>
  </si>
  <si>
    <t>＜データの入力例＞</t>
    <rPh sb="5" eb="7">
      <t>ニュウリョク</t>
    </rPh>
    <rPh sb="7" eb="8">
      <t>レイ</t>
    </rPh>
    <phoneticPr fontId="1"/>
  </si>
  <si>
    <t>例題１</t>
    <rPh sb="0" eb="2">
      <t>レイダイ</t>
    </rPh>
    <phoneticPr fontId="1"/>
  </si>
  <si>
    <t>例題２</t>
    <rPh sb="0" eb="2">
      <t>レイダイ</t>
    </rPh>
    <phoneticPr fontId="1"/>
  </si>
  <si>
    <t>例題3</t>
    <rPh sb="0" eb="2">
      <t>レイダイ</t>
    </rPh>
    <phoneticPr fontId="1"/>
  </si>
  <si>
    <t>KHCの寸法計算ソフト　Ⅱ.最上階でトッププレート補強を行う場合の接合部（上端斜め切り）　</t>
    <rPh sb="4" eb="6">
      <t>スンポウ</t>
    </rPh>
    <rPh sb="6" eb="8">
      <t>ケイサン</t>
    </rPh>
    <rPh sb="14" eb="17">
      <t>サイジョウカイ</t>
    </rPh>
    <rPh sb="25" eb="27">
      <t>ホキョウ</t>
    </rPh>
    <rPh sb="28" eb="29">
      <t>オコナ</t>
    </rPh>
    <rPh sb="30" eb="32">
      <t>バアイ</t>
    </rPh>
    <rPh sb="33" eb="35">
      <t>セツゴウ</t>
    </rPh>
    <rPh sb="35" eb="36">
      <t>ブ</t>
    </rPh>
    <rPh sb="37" eb="39">
      <t>ジョウタン</t>
    </rPh>
    <rPh sb="39" eb="40">
      <t>ナナ</t>
    </rPh>
    <rPh sb="41" eb="42">
      <t>キ</t>
    </rPh>
    <phoneticPr fontId="1"/>
  </si>
  <si>
    <t>F</t>
    <phoneticPr fontId="1"/>
  </si>
  <si>
    <t>V</t>
    <phoneticPr fontId="1"/>
  </si>
  <si>
    <t>V</t>
    <phoneticPr fontId="1"/>
  </si>
  <si>
    <t>( °）</t>
    <phoneticPr fontId="1"/>
  </si>
  <si>
    <t>入</t>
    <rPh sb="0" eb="1">
      <t>イ</t>
    </rPh>
    <phoneticPr fontId="1"/>
  </si>
  <si>
    <t>力</t>
  </si>
  <si>
    <t>KHCの寸法計算ソフト　Ⅰ．標準接合部（中間階、両端面：軸に垂直、必要余長を設ける）　</t>
    <phoneticPr fontId="1"/>
  </si>
  <si>
    <t>上端高さ</t>
    <rPh sb="0" eb="1">
      <t>ウエ</t>
    </rPh>
    <rPh sb="1" eb="2">
      <t>タン</t>
    </rPh>
    <rPh sb="2" eb="3">
      <t>タカ</t>
    </rPh>
    <phoneticPr fontId="1"/>
  </si>
  <si>
    <t>L1</t>
    <phoneticPr fontId="1"/>
  </si>
  <si>
    <t>L2</t>
    <phoneticPr fontId="1"/>
  </si>
  <si>
    <t>梁1</t>
  </si>
  <si>
    <t>梁2</t>
  </si>
  <si>
    <t>梁3</t>
  </si>
  <si>
    <t>梁4</t>
  </si>
  <si>
    <t>取り</t>
    <rPh sb="0" eb="1">
      <t>ト</t>
    </rPh>
    <phoneticPr fontId="1"/>
  </si>
  <si>
    <t>くつ</t>
    <phoneticPr fontId="1"/>
  </si>
  <si>
    <t>数</t>
    <phoneticPr fontId="1"/>
  </si>
  <si>
    <t>上フランジレベル</t>
    <rPh sb="0" eb="1">
      <t>ウエ</t>
    </rPh>
    <phoneticPr fontId="1"/>
  </si>
  <si>
    <t>下フランジレベル</t>
    <rPh sb="0" eb="1">
      <t>シタ</t>
    </rPh>
    <phoneticPr fontId="1"/>
  </si>
  <si>
    <t>梁の</t>
    <phoneticPr fontId="1"/>
  </si>
  <si>
    <t>L3</t>
    <phoneticPr fontId="1"/>
  </si>
  <si>
    <t>L4</t>
    <phoneticPr fontId="1"/>
  </si>
  <si>
    <t>例題3</t>
    <rPh sb="0" eb="1">
      <t>レイ</t>
    </rPh>
    <rPh sb="1" eb="2">
      <t>ダイ</t>
    </rPh>
    <phoneticPr fontId="1"/>
  </si>
  <si>
    <t>　・　１方向（傾斜方向）に屋根勾配を有す。（双方向とも屋根勾配がない場合は、上端傾斜角の勾配欄に　F　と記入下さい。(例題3参照))）</t>
    <rPh sb="4" eb="6">
      <t>ホウコウ</t>
    </rPh>
    <rPh sb="13" eb="15">
      <t>ヤネ</t>
    </rPh>
    <rPh sb="15" eb="17">
      <t>コウバイ</t>
    </rPh>
    <rPh sb="18" eb="19">
      <t>ユウ</t>
    </rPh>
    <rPh sb="22" eb="25">
      <t>ソウホウコウ</t>
    </rPh>
    <rPh sb="27" eb="29">
      <t>ヤネ</t>
    </rPh>
    <rPh sb="29" eb="31">
      <t>コウバイ</t>
    </rPh>
    <rPh sb="34" eb="36">
      <t>バアイ</t>
    </rPh>
    <rPh sb="38" eb="43">
      <t>ジョウタンケイシャカク</t>
    </rPh>
    <rPh sb="44" eb="46">
      <t>コウバイ</t>
    </rPh>
    <rPh sb="46" eb="47">
      <t>ラン</t>
    </rPh>
    <rPh sb="52" eb="55">
      <t>キニュウクダ</t>
    </rPh>
    <rPh sb="59" eb="61">
      <t>レイダイ</t>
    </rPh>
    <rPh sb="62" eb="64">
      <t>サンショウ</t>
    </rPh>
    <phoneticPr fontId="1"/>
  </si>
  <si>
    <t>梁せい</t>
    <rPh sb="0" eb="1">
      <t>ハリ</t>
    </rPh>
    <phoneticPr fontId="1"/>
  </si>
  <si>
    <t>梁幅</t>
    <rPh sb="0" eb="1">
      <t>ハリ</t>
    </rPh>
    <rPh sb="1" eb="2">
      <t>ハバ</t>
    </rPh>
    <phoneticPr fontId="1"/>
  </si>
  <si>
    <t>下端</t>
    <rPh sb="0" eb="2">
      <t>カタン</t>
    </rPh>
    <phoneticPr fontId="1"/>
  </si>
  <si>
    <t>：回転梁</t>
    <rPh sb="1" eb="3">
      <t>カイテン</t>
    </rPh>
    <rPh sb="3" eb="4">
      <t>ハリ</t>
    </rPh>
    <phoneticPr fontId="1"/>
  </si>
  <si>
    <t>：垂直梁</t>
    <rPh sb="1" eb="3">
      <t>スイチョク</t>
    </rPh>
    <rPh sb="3" eb="4">
      <t>ハリ</t>
    </rPh>
    <phoneticPr fontId="1"/>
  </si>
  <si>
    <t>KHC</t>
    <phoneticPr fontId="1"/>
  </si>
  <si>
    <t>呼称</t>
    <phoneticPr fontId="1"/>
  </si>
  <si>
    <t>ｻｲｽﾞ</t>
    <phoneticPr fontId="1"/>
  </si>
  <si>
    <t>G (mm)</t>
    <phoneticPr fontId="1"/>
  </si>
  <si>
    <t>自動</t>
    <rPh sb="0" eb="2">
      <t>ジドウ</t>
    </rPh>
    <phoneticPr fontId="1"/>
  </si>
  <si>
    <t>手動</t>
    <rPh sb="0" eb="2">
      <t>シュドウ</t>
    </rPh>
    <phoneticPr fontId="1"/>
  </si>
  <si>
    <t>O：外寄</t>
    <rPh sb="2" eb="3">
      <t>ソト</t>
    </rPh>
    <rPh sb="3" eb="4">
      <t>ヨ</t>
    </rPh>
    <phoneticPr fontId="1"/>
  </si>
  <si>
    <t>①</t>
    <phoneticPr fontId="1"/>
  </si>
  <si>
    <t>②</t>
    <phoneticPr fontId="1"/>
  </si>
  <si>
    <t>　・　梁勾配はなく、水平に取り付けられる。(梁はKHC面に垂直に取付く）</t>
    <rPh sb="3" eb="4">
      <t>ハリ</t>
    </rPh>
    <rPh sb="4" eb="6">
      <t>コウバイ</t>
    </rPh>
    <rPh sb="10" eb="12">
      <t>スイヘイ</t>
    </rPh>
    <rPh sb="13" eb="14">
      <t>ト</t>
    </rPh>
    <rPh sb="15" eb="16">
      <t>ツ</t>
    </rPh>
    <phoneticPr fontId="1"/>
  </si>
  <si>
    <t>③</t>
    <phoneticPr fontId="1"/>
  </si>
  <si>
    <t>　・　基準線は仮想線であるので、その位置は接合部ごと任意に決めてよい。</t>
    <rPh sb="3" eb="5">
      <t>キジュン</t>
    </rPh>
    <rPh sb="5" eb="6">
      <t>セン</t>
    </rPh>
    <rPh sb="7" eb="9">
      <t>カソウ</t>
    </rPh>
    <rPh sb="9" eb="10">
      <t>セン</t>
    </rPh>
    <rPh sb="18" eb="20">
      <t>イチ</t>
    </rPh>
    <rPh sb="21" eb="23">
      <t>セツゴウ</t>
    </rPh>
    <rPh sb="23" eb="24">
      <t>ブ</t>
    </rPh>
    <rPh sb="29" eb="30">
      <t>キ</t>
    </rPh>
    <phoneticPr fontId="1"/>
  </si>
  <si>
    <t>　・　KHCの両端面は、軸に垂直である。</t>
    <rPh sb="7" eb="9">
      <t>リョウタン</t>
    </rPh>
    <rPh sb="9" eb="10">
      <t>メン</t>
    </rPh>
    <rPh sb="12" eb="13">
      <t>ジク</t>
    </rPh>
    <rPh sb="14" eb="16">
      <t>スイチョク</t>
    </rPh>
    <phoneticPr fontId="1"/>
  </si>
  <si>
    <t>A.　標準タイプ</t>
    <rPh sb="3" eb="5">
      <t>ヒョウジュン</t>
    </rPh>
    <phoneticPr fontId="1"/>
  </si>
  <si>
    <t>　A.　標準タイプ</t>
    <rPh sb="4" eb="6">
      <t>ヒョウジュン</t>
    </rPh>
    <phoneticPr fontId="1"/>
  </si>
  <si>
    <t>　　　　B.　最上階トッププレート補強タイプ</t>
    <rPh sb="7" eb="10">
      <t>サイジョウカイ</t>
    </rPh>
    <rPh sb="17" eb="19">
      <t>ホキョウ</t>
    </rPh>
    <phoneticPr fontId="1"/>
  </si>
  <si>
    <t>　　　⇒　鉛直勾配がある場合、梁せいをＫＨＣに接する高さ（＝実梁せいＨ/cosθ，</t>
    <rPh sb="5" eb="7">
      <t>エンチョク</t>
    </rPh>
    <rPh sb="7" eb="9">
      <t>コウバイ</t>
    </rPh>
    <rPh sb="12" eb="14">
      <t>バアイ</t>
    </rPh>
    <phoneticPr fontId="1"/>
  </si>
  <si>
    <t>　　　⇒　水平勾配はKHC長さに影響がありませんので考慮不要ですが、フランジ</t>
    <rPh sb="5" eb="7">
      <t>スイヘイ</t>
    </rPh>
    <rPh sb="7" eb="9">
      <t>コウバイ</t>
    </rPh>
    <rPh sb="13" eb="14">
      <t>ナガ</t>
    </rPh>
    <rPh sb="16" eb="18">
      <t>エイキョウ</t>
    </rPh>
    <rPh sb="26" eb="28">
      <t>コウリョ</t>
    </rPh>
    <rPh sb="28" eb="30">
      <t>フヨウ</t>
    </rPh>
    <phoneticPr fontId="1"/>
  </si>
  <si>
    <t>　　　　　　溶接線がKHC面内に収まることを確認して下さい。</t>
    <rPh sb="26" eb="27">
      <t>クダ</t>
    </rPh>
    <phoneticPr fontId="1"/>
  </si>
  <si>
    <t>　　　　　　θ：KHC直角面と梁の鉛直方向確度）とすれば本表が適用できます。(例題２）</t>
    <rPh sb="39" eb="41">
      <t>レイダイ</t>
    </rPh>
    <phoneticPr fontId="1"/>
  </si>
  <si>
    <t>　　　　　　その場合、当該梁の上端高さはKHCと梁上面の接する位置の高さとなります。</t>
    <rPh sb="15" eb="17">
      <t>ジョウタン</t>
    </rPh>
    <rPh sb="31" eb="33">
      <t>イチ</t>
    </rPh>
    <phoneticPr fontId="1"/>
  </si>
  <si>
    <t>　・　梁の取り付け高さ(L1～L４)は、KHC軸線に垂直な基準線（基準面）から梁フランジ</t>
    <rPh sb="3" eb="4">
      <t>ハリ</t>
    </rPh>
    <rPh sb="5" eb="6">
      <t>ト</t>
    </rPh>
    <rPh sb="7" eb="8">
      <t>ツ</t>
    </rPh>
    <rPh sb="9" eb="10">
      <t>タカ</t>
    </rPh>
    <rPh sb="23" eb="24">
      <t>ジク</t>
    </rPh>
    <rPh sb="24" eb="25">
      <t>セン</t>
    </rPh>
    <rPh sb="26" eb="28">
      <t>スイチョク</t>
    </rPh>
    <rPh sb="29" eb="31">
      <t>キジュン</t>
    </rPh>
    <rPh sb="31" eb="32">
      <t>セン</t>
    </rPh>
    <rPh sb="33" eb="35">
      <t>キジュン</t>
    </rPh>
    <rPh sb="35" eb="36">
      <t>メン</t>
    </rPh>
    <rPh sb="39" eb="40">
      <t>ハリ</t>
    </rPh>
    <phoneticPr fontId="1"/>
  </si>
  <si>
    <t>　　　上端面のレベル差で指定する。</t>
    <phoneticPr fontId="1"/>
  </si>
  <si>
    <t>　・　その際、梁フランジ上端面が基準線より上にあるときは正の値で、下にある場合は</t>
    <rPh sb="5" eb="6">
      <t>サイ</t>
    </rPh>
    <rPh sb="16" eb="18">
      <t>キジュン</t>
    </rPh>
    <rPh sb="18" eb="19">
      <t>セン</t>
    </rPh>
    <rPh sb="21" eb="22">
      <t>ウエ</t>
    </rPh>
    <rPh sb="28" eb="29">
      <t>セイ</t>
    </rPh>
    <rPh sb="30" eb="31">
      <t>アタイ</t>
    </rPh>
    <rPh sb="33" eb="34">
      <t>シタ</t>
    </rPh>
    <phoneticPr fontId="1"/>
  </si>
  <si>
    <t>　　　負の値で、いずれもmm単位で指定する。</t>
    <phoneticPr fontId="1"/>
  </si>
  <si>
    <t>Ⅰ．構造規定の確認</t>
    <rPh sb="2" eb="6">
      <t>コウゾウキテイ</t>
    </rPh>
    <rPh sb="7" eb="9">
      <t>カクニン</t>
    </rPh>
    <phoneticPr fontId="1"/>
  </si>
  <si>
    <t>梁の鉛直方向の勾配：45度以下</t>
  </si>
  <si>
    <t>梁の水平方向の傾斜：45度以下</t>
  </si>
  <si>
    <t>①</t>
    <phoneticPr fontId="1"/>
  </si>
  <si>
    <t>②</t>
    <phoneticPr fontId="1"/>
  </si>
  <si>
    <t>③</t>
    <phoneticPr fontId="1"/>
  </si>
  <si>
    <t>上下の柱の板厚制限（右表）</t>
    <rPh sb="0" eb="2">
      <t>ジョウゲ</t>
    </rPh>
    <rPh sb="3" eb="4">
      <t>ハシラ</t>
    </rPh>
    <rPh sb="5" eb="7">
      <t>イタアツ</t>
    </rPh>
    <rPh sb="7" eb="9">
      <t>セイゲン</t>
    </rPh>
    <rPh sb="10" eb="11">
      <t>ミギ</t>
    </rPh>
    <rPh sb="11" eb="12">
      <t>ヒョウ</t>
    </rPh>
    <phoneticPr fontId="1"/>
  </si>
  <si>
    <t>STKR</t>
    <phoneticPr fontId="1"/>
  </si>
  <si>
    <t>BCP</t>
    <phoneticPr fontId="1"/>
  </si>
  <si>
    <t>BCR</t>
    <phoneticPr fontId="1"/>
  </si>
  <si>
    <t>TSC</t>
    <phoneticPr fontId="1"/>
  </si>
  <si>
    <t>規格</t>
    <rPh sb="0" eb="2">
      <t>キカク</t>
    </rPh>
    <phoneticPr fontId="1"/>
  </si>
  <si>
    <t>KHC300</t>
    <phoneticPr fontId="1"/>
  </si>
  <si>
    <t>KHC350</t>
    <phoneticPr fontId="1"/>
  </si>
  <si>
    <t>KHC400</t>
    <phoneticPr fontId="1"/>
  </si>
  <si>
    <t>KHC450</t>
    <phoneticPr fontId="1"/>
  </si>
  <si>
    <t>KHC500</t>
    <phoneticPr fontId="1"/>
  </si>
  <si>
    <t>上下柱の板厚制限（mm）</t>
    <rPh sb="0" eb="2">
      <t>ジョウゲ</t>
    </rPh>
    <rPh sb="2" eb="3">
      <t>ハシラ</t>
    </rPh>
    <rPh sb="4" eb="6">
      <t>イタアツ</t>
    </rPh>
    <rPh sb="6" eb="8">
      <t>セイゲン</t>
    </rPh>
    <phoneticPr fontId="1"/>
  </si>
  <si>
    <t>≦19</t>
    <phoneticPr fontId="1"/>
  </si>
  <si>
    <t>－</t>
    <phoneticPr fontId="1"/>
  </si>
  <si>
    <t>≦12</t>
    <phoneticPr fontId="1"/>
  </si>
  <si>
    <t>≦12</t>
    <phoneticPr fontId="1"/>
  </si>
  <si>
    <t>≦19</t>
    <phoneticPr fontId="1"/>
  </si>
  <si>
    <t>≦22</t>
    <phoneticPr fontId="1"/>
  </si>
  <si>
    <t>≦28</t>
    <phoneticPr fontId="1"/>
  </si>
  <si>
    <t>≦32</t>
    <phoneticPr fontId="1"/>
  </si>
  <si>
    <t>≦22</t>
    <phoneticPr fontId="1"/>
  </si>
  <si>
    <t>≦25</t>
    <phoneticPr fontId="1"/>
  </si>
  <si>
    <t>④</t>
    <phoneticPr fontId="1"/>
  </si>
  <si>
    <t>Ⅱ．ジョイントの寸法の決定</t>
    <phoneticPr fontId="1"/>
  </si>
  <si>
    <t>Ⅱ．梁の適用可否の確認</t>
    <rPh sb="2" eb="3">
      <t>ハリ</t>
    </rPh>
    <rPh sb="4" eb="6">
      <t>テキヨウ</t>
    </rPh>
    <rPh sb="6" eb="8">
      <t>カヒ</t>
    </rPh>
    <rPh sb="9" eb="11">
      <t>カクニン</t>
    </rPh>
    <phoneticPr fontId="1"/>
  </si>
  <si>
    <t>「ＫＨ-コラムジョイント工法の設計・施工指針」</t>
    <rPh sb="12" eb="14">
      <t>コウホウ</t>
    </rPh>
    <phoneticPr fontId="1"/>
  </si>
  <si>
    <t>の「付録２..ＫＨーコラムジョイント断面サイズ毎</t>
    <rPh sb="2" eb="4">
      <t>フロク</t>
    </rPh>
    <phoneticPr fontId="1"/>
  </si>
  <si>
    <t>の取付け可能梁の鋼種別断面」（ＨＰに本表を</t>
    <phoneticPr fontId="1"/>
  </si>
  <si>
    <t>図（ＨＰに本表を掲載）」の「取付け可能梁」によ　</t>
    <phoneticPr fontId="1"/>
  </si>
  <si>
    <t>取付く梁全てが適用可能となった接合部でＫＨ</t>
    <rPh sb="0" eb="1">
      <t>ト</t>
    </rPh>
    <rPh sb="1" eb="2">
      <t>ツ</t>
    </rPh>
    <rPh sb="3" eb="4">
      <t>ハリ</t>
    </rPh>
    <rPh sb="4" eb="5">
      <t>スベ</t>
    </rPh>
    <rPh sb="7" eb="9">
      <t>テキヨウ</t>
    </rPh>
    <rPh sb="9" eb="11">
      <t>カノウ</t>
    </rPh>
    <phoneticPr fontId="1"/>
  </si>
  <si>
    <t>ントを「ＫＨ-コラムジョイント工法の設計・施工</t>
    <phoneticPr fontId="1"/>
  </si>
  <si>
    <t>指針」の「６．内ダイアフラム入りＫＨ-コラムジョ</t>
    <phoneticPr fontId="1"/>
  </si>
  <si>
    <t>中間階のKH-コラムジョイント（以下「KHC」と称す）の寸法を検討するために適用する。</t>
    <rPh sb="0" eb="3">
      <t>チュウカンカイ</t>
    </rPh>
    <rPh sb="16" eb="18">
      <t>イカ</t>
    </rPh>
    <rPh sb="24" eb="25">
      <t>ショウ</t>
    </rPh>
    <rPh sb="28" eb="30">
      <t>スンポウ</t>
    </rPh>
    <rPh sb="31" eb="33">
      <t>ケントウ</t>
    </rPh>
    <rPh sb="38" eb="40">
      <t>テキヨウ</t>
    </rPh>
    <phoneticPr fontId="1"/>
  </si>
  <si>
    <t>最上階のKH-コラムジョイント（以下「KHC」と称す）で、上端を余長を設ける代わりにトッププレートで補強する方法（指針5.(3)）を採用する。</t>
    <rPh sb="0" eb="3">
      <t>サイジョウカイ</t>
    </rPh>
    <rPh sb="29" eb="31">
      <t>ジョウタン</t>
    </rPh>
    <rPh sb="32" eb="34">
      <t>ヨチョウ</t>
    </rPh>
    <rPh sb="35" eb="36">
      <t>モウ</t>
    </rPh>
    <rPh sb="38" eb="39">
      <t>カ</t>
    </rPh>
    <rPh sb="50" eb="52">
      <t>ホキョウ</t>
    </rPh>
    <rPh sb="54" eb="56">
      <t>ホウホウ</t>
    </rPh>
    <rPh sb="57" eb="59">
      <t>シシン</t>
    </rPh>
    <rPh sb="66" eb="68">
      <t>サイヨウ</t>
    </rPh>
    <phoneticPr fontId="1"/>
  </si>
  <si>
    <t>　・　傾斜方向の梁の傾斜角は左右同一とする。 KHC上端の斜め切角度はその傾斜角に合わせる。</t>
    <rPh sb="3" eb="5">
      <t>ケイシャ</t>
    </rPh>
    <rPh sb="5" eb="7">
      <t>ホウコウ</t>
    </rPh>
    <rPh sb="8" eb="9">
      <t>ハリ</t>
    </rPh>
    <rPh sb="10" eb="12">
      <t>ケイシャ</t>
    </rPh>
    <rPh sb="12" eb="13">
      <t>カク</t>
    </rPh>
    <rPh sb="14" eb="16">
      <t>サユウ</t>
    </rPh>
    <rPh sb="16" eb="18">
      <t>ドウイツ</t>
    </rPh>
    <rPh sb="26" eb="28">
      <t>ジョウタン</t>
    </rPh>
    <rPh sb="29" eb="30">
      <t>ナナ</t>
    </rPh>
    <rPh sb="31" eb="32">
      <t>キリ</t>
    </rPh>
    <rPh sb="32" eb="34">
      <t>カクド</t>
    </rPh>
    <rPh sb="37" eb="39">
      <t>ケイシャ</t>
    </rPh>
    <rPh sb="39" eb="40">
      <t>カク</t>
    </rPh>
    <rPh sb="41" eb="42">
      <t>ア</t>
    </rPh>
    <phoneticPr fontId="1"/>
  </si>
  <si>
    <t>　・　傾斜方向に直角の梁は、梁の「回転」欄に「Rフランジ上端面を傾斜方向の梁上端面に合わせ回転させる」又は「V：回転させない（ウェブ垂直）」の２つから選択することができる。</t>
    <rPh sb="3" eb="5">
      <t>ケイシャ</t>
    </rPh>
    <rPh sb="5" eb="7">
      <t>ホウコウ</t>
    </rPh>
    <rPh sb="8" eb="10">
      <t>チョッカク</t>
    </rPh>
    <rPh sb="11" eb="12">
      <t>ハリ</t>
    </rPh>
    <rPh sb="14" eb="15">
      <t>ハリ</t>
    </rPh>
    <rPh sb="17" eb="19">
      <t>カイテン</t>
    </rPh>
    <rPh sb="51" eb="52">
      <t>マタ</t>
    </rPh>
    <rPh sb="56" eb="58">
      <t>カイテン</t>
    </rPh>
    <rPh sb="66" eb="68">
      <t>スイチョク</t>
    </rPh>
    <rPh sb="75" eb="77">
      <t>センタク</t>
    </rPh>
    <phoneticPr fontId="1"/>
  </si>
  <si>
    <t>　・　また、傾斜方向に直角の梁の溶接位置も、梁の「位置」欄に「O：最外縁に接するようにする」又は「C：中心位置にする」かを選択することができる。</t>
    <rPh sb="16" eb="18">
      <t>ヨウセツ</t>
    </rPh>
    <rPh sb="18" eb="20">
      <t>イチ</t>
    </rPh>
    <rPh sb="22" eb="23">
      <t>ハリ</t>
    </rPh>
    <rPh sb="25" eb="27">
      <t>イチ</t>
    </rPh>
    <rPh sb="28" eb="29">
      <t>ラン</t>
    </rPh>
    <rPh sb="33" eb="34">
      <t>サイ</t>
    </rPh>
    <rPh sb="34" eb="36">
      <t>ガイエン</t>
    </rPh>
    <rPh sb="37" eb="38">
      <t>セッ</t>
    </rPh>
    <rPh sb="46" eb="47">
      <t>マタ</t>
    </rPh>
    <rPh sb="51" eb="53">
      <t>チュウシン</t>
    </rPh>
    <rPh sb="53" eb="55">
      <t>イチ</t>
    </rPh>
    <rPh sb="61" eb="63">
      <t>センタク</t>
    </rPh>
    <phoneticPr fontId="1"/>
  </si>
  <si>
    <t>　 　最外縁（O）、中心（C)を入力すると、自動的にG（KHC外縁と梁最外縁とのギャップ、例題図参照）の値が表示されるが、次の手動欄に数値を入力するとGをその値に修正することができる。</t>
    <rPh sb="3" eb="4">
      <t>サイ</t>
    </rPh>
    <rPh sb="4" eb="6">
      <t>ガイエン</t>
    </rPh>
    <rPh sb="10" eb="12">
      <t>チュウシン</t>
    </rPh>
    <rPh sb="16" eb="18">
      <t>ニュウリョク</t>
    </rPh>
    <rPh sb="22" eb="25">
      <t>ジドウテキ</t>
    </rPh>
    <rPh sb="31" eb="33">
      <t>ガイエン</t>
    </rPh>
    <rPh sb="34" eb="35">
      <t>ハリ</t>
    </rPh>
    <rPh sb="35" eb="38">
      <t>サイガイエン</t>
    </rPh>
    <rPh sb="45" eb="47">
      <t>レイダイ</t>
    </rPh>
    <rPh sb="47" eb="48">
      <t>ズ</t>
    </rPh>
    <rPh sb="48" eb="50">
      <t>サンショウ</t>
    </rPh>
    <rPh sb="52" eb="53">
      <t>アタイ</t>
    </rPh>
    <rPh sb="54" eb="56">
      <t>ヒョウジ</t>
    </rPh>
    <rPh sb="61" eb="62">
      <t>ツギ</t>
    </rPh>
    <rPh sb="63" eb="66">
      <t>シュドウラン</t>
    </rPh>
    <rPh sb="67" eb="69">
      <t>スウチ</t>
    </rPh>
    <rPh sb="70" eb="72">
      <t>ニュウリョク</t>
    </rPh>
    <rPh sb="79" eb="80">
      <t>アタイ</t>
    </rPh>
    <rPh sb="81" eb="83">
      <t>シュウセイ</t>
    </rPh>
    <phoneticPr fontId="1"/>
  </si>
  <si>
    <t xml:space="preserve">         例題２</t>
    <rPh sb="9" eb="11">
      <t>レイダイ</t>
    </rPh>
    <phoneticPr fontId="1"/>
  </si>
  <si>
    <t>KHC550</t>
  </si>
  <si>
    <t>≦25</t>
  </si>
  <si>
    <t>≦32</t>
  </si>
  <si>
    <t>－</t>
  </si>
  <si>
    <t>KHC600</t>
    <phoneticPr fontId="1"/>
  </si>
  <si>
    <t>「ＫＨ-コラムジョイントの寸法（長さ）決定ツール」利用ガイド</t>
    <rPh sb="13" eb="15">
      <t>スンポウ</t>
    </rPh>
    <rPh sb="16" eb="17">
      <t>ナガ</t>
    </rPh>
    <rPh sb="19" eb="21">
      <t>ケッテイ</t>
    </rPh>
    <rPh sb="25" eb="27">
      <t>リヨウ</t>
    </rPh>
    <phoneticPr fontId="1"/>
  </si>
  <si>
    <t>ＫＨ－コラムジョイントを適用しない．</t>
  </si>
  <si>
    <t>り梁の適用可否の判定を行って下さい．</t>
  </si>
  <si>
    <t>ｰコラムジョイント採用が可能です．定められた</t>
  </si>
  <si>
    <t>さを決めてください．（Ⅲ.の支援ソフト利用可）</t>
    <rPh sb="2" eb="3">
      <t>キ</t>
    </rPh>
    <rPh sb="14" eb="16">
      <t>シエン</t>
    </rPh>
    <rPh sb="19" eb="22">
      <t>リヨウカ</t>
    </rPh>
    <phoneticPr fontId="1"/>
  </si>
  <si>
    <t>B.　最上階トッププレート補強タイプ（指針５．(3)参照）</t>
    <rPh sb="3" eb="6">
      <t>サイジョウカイ</t>
    </rPh>
    <rPh sb="13" eb="15">
      <t>ホキョウ</t>
    </rPh>
    <rPh sb="19" eb="21">
      <t>シシン</t>
    </rPh>
    <rPh sb="26" eb="28">
      <t>サンショウ</t>
    </rPh>
    <phoneticPr fontId="1"/>
  </si>
  <si>
    <t>　　する場合を対象とする．　</t>
  </si>
  <si>
    <t>・　ＫＨ-コラムジョイント上端の余長は25mmとする．</t>
    <rPh sb="16" eb="18">
      <t>ヨチョウ</t>
    </rPh>
    <phoneticPr fontId="1"/>
  </si>
  <si>
    <t>この｢ＫＨ-コラムジョイントの寸法決定ツール｣は，ＫＨ-コラムジョイントの長さを決めるための支援ソフトです．</t>
    <rPh sb="15" eb="17">
      <t>スンポウ</t>
    </rPh>
    <rPh sb="17" eb="19">
      <t>ケッテイ</t>
    </rPh>
    <rPh sb="37" eb="38">
      <t>ナガ</t>
    </rPh>
    <rPh sb="40" eb="41">
      <t>ケツ</t>
    </rPh>
    <phoneticPr fontId="1"/>
  </si>
  <si>
    <t>対象となる接合部が，各構造規定に適合すること，また，取りつく梁が適用可能（保有耐力接合）であることが</t>
    <rPh sb="0" eb="2">
      <t>タイショウ</t>
    </rPh>
    <rPh sb="5" eb="8">
      <t>セツゴウブ</t>
    </rPh>
    <rPh sb="10" eb="13">
      <t>カクコウゾウ</t>
    </rPh>
    <rPh sb="13" eb="15">
      <t>キテイ</t>
    </rPh>
    <rPh sb="16" eb="18">
      <t>テキゴウ</t>
    </rPh>
    <phoneticPr fontId="1"/>
  </si>
  <si>
    <t>前提ですので，ご利用前に下記「Ⅰ.構造規定の確認」及び「Ⅱ.保有耐力接合の確認」を行ってください．</t>
    <rPh sb="0" eb="2">
      <t>ゼンテイ</t>
    </rPh>
    <rPh sb="8" eb="10">
      <t>リヨウ</t>
    </rPh>
    <rPh sb="17" eb="21">
      <t>コウゾウキテイ</t>
    </rPh>
    <rPh sb="22" eb="24">
      <t>カクニン</t>
    </rPh>
    <rPh sb="25" eb="26">
      <t>オヨ</t>
    </rPh>
    <rPh sb="30" eb="32">
      <t>ホユウ</t>
    </rPh>
    <rPh sb="32" eb="36">
      <t>タイリョクセツゴウ</t>
    </rPh>
    <rPh sb="37" eb="39">
      <t>カクニン</t>
    </rPh>
    <rPh sb="41" eb="42">
      <t>オコナ</t>
    </rPh>
    <phoneticPr fontId="1"/>
  </si>
  <si>
    <t>耐震用鉛直ブレースの取付く接合部には，</t>
    <rPh sb="13" eb="16">
      <t>セツゴウブ</t>
    </rPh>
    <phoneticPr fontId="1"/>
  </si>
  <si>
    <t>掲載），または，「ＫＨｰコラムジョイント工法標準</t>
    <rPh sb="0" eb="1">
      <t>ケイ</t>
    </rPh>
    <phoneticPr fontId="1"/>
  </si>
  <si>
    <t>適用判定で適用不可となった場合でも，ジョイ</t>
    <rPh sb="0" eb="2">
      <t>テキヨウ</t>
    </rPh>
    <rPh sb="2" eb="4">
      <t>ハンテイ</t>
    </rPh>
    <rPh sb="5" eb="7">
      <t>テキヨウ</t>
    </rPh>
    <rPh sb="7" eb="9">
      <t>フカ</t>
    </rPh>
    <rPh sb="13" eb="15">
      <t>バアイ</t>
    </rPh>
    <phoneticPr fontId="1"/>
  </si>
  <si>
    <t>イント（従来工法との併用）」等でKHCの適用の可能性があります．ご相談下さい．ご相談の際は，その</t>
    <rPh sb="14" eb="15">
      <t>トウ</t>
    </rPh>
    <phoneticPr fontId="1"/>
  </si>
  <si>
    <t>ジョイントに取付く梁全ての情報（鋼種・サイズ，取付け位置・角度）をお示し下さい．</t>
    <rPh sb="7" eb="8">
      <t>ツ</t>
    </rPh>
    <rPh sb="16" eb="18">
      <t>コウシュ</t>
    </rPh>
    <rPh sb="23" eb="24">
      <t>ト</t>
    </rPh>
    <rPh sb="24" eb="25">
      <t>ツ</t>
    </rPh>
    <rPh sb="26" eb="28">
      <t>イチ</t>
    </rPh>
    <phoneticPr fontId="1"/>
  </si>
  <si>
    <t>・　中間階の接合部で，ＫＨ-コラムジョイントの両端面は，軸に垂直であるものを対象とする．</t>
    <rPh sb="2" eb="4">
      <t>チュウカン</t>
    </rPh>
    <rPh sb="4" eb="5">
      <t>カイ</t>
    </rPh>
    <rPh sb="6" eb="8">
      <t>セツゴウ</t>
    </rPh>
    <rPh sb="8" eb="9">
      <t>ブ</t>
    </rPh>
    <phoneticPr fontId="1"/>
  </si>
  <si>
    <t>余長を確保するようＫＨ-コラムジョイントの長</t>
    <phoneticPr fontId="1"/>
  </si>
  <si>
    <t>ＫＨ-コラムジョイントの寸法（長さ）を定める支援ソフトとして，需要の多い以下の２つのタイプに対応する</t>
    <rPh sb="12" eb="14">
      <t>スンポウ</t>
    </rPh>
    <rPh sb="15" eb="16">
      <t>ナガ</t>
    </rPh>
    <rPh sb="19" eb="20">
      <t>サダ</t>
    </rPh>
    <rPh sb="22" eb="24">
      <t>シエン</t>
    </rPh>
    <rPh sb="31" eb="33">
      <t>ジュヨウ</t>
    </rPh>
    <rPh sb="34" eb="35">
      <t>オオ</t>
    </rPh>
    <rPh sb="36" eb="38">
      <t>イカ</t>
    </rPh>
    <rPh sb="46" eb="48">
      <t>タイオウ</t>
    </rPh>
    <phoneticPr fontId="1"/>
  </si>
  <si>
    <t>・　セットバック等により，上階柱が傾斜していて，上端斜め切りとなる場合には対応しない．</t>
    <rPh sb="8" eb="9">
      <t>トウ</t>
    </rPh>
    <rPh sb="13" eb="15">
      <t>ジョウカイ</t>
    </rPh>
    <rPh sb="15" eb="16">
      <t>ハシラ</t>
    </rPh>
    <rPh sb="17" eb="19">
      <t>ケイシャ</t>
    </rPh>
    <rPh sb="24" eb="26">
      <t>ジョウタン</t>
    </rPh>
    <rPh sb="26" eb="27">
      <t>ナナ</t>
    </rPh>
    <rPh sb="28" eb="29">
      <t>キリ</t>
    </rPh>
    <rPh sb="33" eb="34">
      <t>バ</t>
    </rPh>
    <phoneticPr fontId="1"/>
  </si>
  <si>
    <t>・　最上階のＫＨ-コラムジョイントで，上端に余長を設ける代わりにトッププレートで補強する方法を採用</t>
    <rPh sb="2" eb="5">
      <t>サイジョウカイ</t>
    </rPh>
    <rPh sb="19" eb="21">
      <t>ジョウタン</t>
    </rPh>
    <rPh sb="22" eb="24">
      <t>ヨチョウ</t>
    </rPh>
    <rPh sb="25" eb="26">
      <t>モウ</t>
    </rPh>
    <rPh sb="28" eb="29">
      <t>カ</t>
    </rPh>
    <rPh sb="40" eb="42">
      <t>ホキョウ</t>
    </rPh>
    <rPh sb="44" eb="46">
      <t>ホウホウ</t>
    </rPh>
    <rPh sb="47" eb="49">
      <t>サイヨウ</t>
    </rPh>
    <phoneticPr fontId="1"/>
  </si>
  <si>
    <t>・　ＫＨ-コラムジョイント上端は梁の取付け勾配に合わせ斜め切りとする．</t>
    <rPh sb="13" eb="15">
      <t>ジョウタン</t>
    </rPh>
    <rPh sb="16" eb="17">
      <t>ハリ</t>
    </rPh>
    <rPh sb="18" eb="19">
      <t>ト</t>
    </rPh>
    <rPh sb="19" eb="20">
      <t>ツ</t>
    </rPh>
    <rPh sb="21" eb="23">
      <t>コウバイ</t>
    </rPh>
    <rPh sb="24" eb="25">
      <t>ア</t>
    </rPh>
    <rPh sb="27" eb="28">
      <t>ナナ</t>
    </rPh>
    <rPh sb="29" eb="30">
      <t>キリ</t>
    </rPh>
    <phoneticPr fontId="1"/>
  </si>
  <si>
    <t>下さい．</t>
    <rPh sb="0" eb="1">
      <t>クダ</t>
    </rPh>
    <phoneticPr fontId="1"/>
  </si>
  <si>
    <t>ツールを用意いたしました．ご利用ください．ソフトの使用方法は，各シートの「本表の適用」欄を参考にして</t>
    <rPh sb="14" eb="16">
      <t>リヨウ</t>
    </rPh>
    <rPh sb="25" eb="27">
      <t>シヨウ</t>
    </rPh>
    <rPh sb="27" eb="29">
      <t>ホウホウ</t>
    </rPh>
    <rPh sb="31" eb="32">
      <t>カク</t>
    </rPh>
    <rPh sb="37" eb="38">
      <t>ホン</t>
    </rPh>
    <rPh sb="38" eb="39">
      <t>ピョウ</t>
    </rPh>
    <rPh sb="40" eb="42">
      <t>テキヨウ</t>
    </rPh>
    <rPh sb="43" eb="4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</si>
</sst>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0.0000_ "/>
    <numFmt numFmtId="178" formatCode="0.00_ ;[Red]\-0.00\ "/>
    <numFmt numFmtId="179" formatCode="0_ "/>
    <numFmt numFmtId="180" formatCode="0_ ;[Red]\-0\ "/>
    <numFmt numFmtId="181" formatCode="0.0_ ;[Red]\-0.0\ "/>
    <numFmt numFmtId="182" formatCode="0.0_ "/>
    <numFmt numFmtId="183" formatCode="0.0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dott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/>
      <diagonal/>
    </border>
    <border>
      <left/>
      <right style="dashed">
        <color auto="1"/>
      </right>
      <top style="thin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thin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1" xfId="0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3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38" fontId="0" fillId="3" borderId="11" xfId="0" applyNumberFormat="1" applyFill="1" applyBorder="1" applyAlignment="1">
      <alignment horizontal="center" vertical="center"/>
    </xf>
    <xf numFmtId="38" fontId="0" fillId="3" borderId="13" xfId="0" applyNumberFormat="1" applyFill="1" applyBorder="1" applyAlignment="1">
      <alignment horizontal="center" vertical="center"/>
    </xf>
    <xf numFmtId="38" fontId="0" fillId="3" borderId="20" xfId="0" applyNumberFormat="1" applyFill="1" applyBorder="1" applyAlignment="1">
      <alignment horizontal="center" vertical="center"/>
    </xf>
    <xf numFmtId="38" fontId="0" fillId="3" borderId="26" xfId="0" applyNumberFormat="1" applyFill="1" applyBorder="1" applyAlignment="1">
      <alignment horizontal="center" vertical="center"/>
    </xf>
    <xf numFmtId="38" fontId="0" fillId="3" borderId="29" xfId="0" applyNumberFormat="1" applyFill="1" applyBorder="1" applyAlignment="1">
      <alignment horizontal="center" vertical="center"/>
    </xf>
    <xf numFmtId="38" fontId="0" fillId="3" borderId="16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177" fontId="0" fillId="0" borderId="120" xfId="0" applyNumberFormat="1" applyBorder="1" applyAlignment="1">
      <alignment horizontal="center" vertical="center"/>
    </xf>
    <xf numFmtId="176" fontId="0" fillId="0" borderId="120" xfId="0" applyNumberFormat="1" applyBorder="1" applyAlignment="1">
      <alignment horizontal="center" vertical="center"/>
    </xf>
    <xf numFmtId="0" fontId="0" fillId="0" borderId="120" xfId="0" applyBorder="1" applyAlignment="1">
      <alignment vertical="center"/>
    </xf>
    <xf numFmtId="0" fontId="0" fillId="0" borderId="12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95" xfId="0" applyBorder="1" applyAlignment="1">
      <alignment vertical="center"/>
    </xf>
    <xf numFmtId="0" fontId="0" fillId="0" borderId="12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38" fontId="0" fillId="0" borderId="84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38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92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130" xfId="0" applyFill="1" applyBorder="1" applyAlignment="1">
      <alignment horizontal="center" vertical="center"/>
    </xf>
    <xf numFmtId="38" fontId="0" fillId="3" borderId="91" xfId="0" applyNumberFormat="1" applyFill="1" applyBorder="1" applyAlignment="1">
      <alignment horizontal="center" vertical="center"/>
    </xf>
    <xf numFmtId="0" fontId="0" fillId="3" borderId="130" xfId="0" applyFill="1" applyBorder="1" applyAlignment="1">
      <alignment horizontal="center" vertical="center"/>
    </xf>
    <xf numFmtId="0" fontId="0" fillId="0" borderId="13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2" xfId="0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178" fontId="0" fillId="3" borderId="13" xfId="0" applyNumberFormat="1" applyFill="1" applyBorder="1" applyAlignment="1">
      <alignment horizontal="center" vertical="center"/>
    </xf>
    <xf numFmtId="180" fontId="0" fillId="3" borderId="25" xfId="0" applyNumberFormat="1" applyFill="1" applyBorder="1" applyAlignment="1">
      <alignment horizontal="center" vertical="center"/>
    </xf>
    <xf numFmtId="38" fontId="0" fillId="3" borderId="49" xfId="0" applyNumberFormat="1" applyFill="1" applyBorder="1" applyAlignment="1">
      <alignment horizontal="center" vertical="center"/>
    </xf>
    <xf numFmtId="38" fontId="0" fillId="3" borderId="103" xfId="0" applyNumberFormat="1" applyFill="1" applyBorder="1" applyAlignment="1">
      <alignment horizontal="center" vertical="center"/>
    </xf>
    <xf numFmtId="38" fontId="0" fillId="3" borderId="50" xfId="0" applyNumberFormat="1" applyFill="1" applyBorder="1" applyAlignment="1">
      <alignment horizontal="center" vertical="center"/>
    </xf>
    <xf numFmtId="0" fontId="0" fillId="3" borderId="49" xfId="0" applyFill="1" applyBorder="1">
      <alignment vertical="center"/>
    </xf>
    <xf numFmtId="0" fontId="0" fillId="3" borderId="103" xfId="0" applyFill="1" applyBorder="1">
      <alignment vertical="center"/>
    </xf>
    <xf numFmtId="0" fontId="0" fillId="3" borderId="71" xfId="0" applyFill="1" applyBorder="1">
      <alignment vertical="center"/>
    </xf>
    <xf numFmtId="179" fontId="0" fillId="3" borderId="49" xfId="0" applyNumberFormat="1" applyFill="1" applyBorder="1">
      <alignment vertical="center"/>
    </xf>
    <xf numFmtId="179" fontId="0" fillId="3" borderId="78" xfId="0" applyNumberFormat="1" applyFill="1" applyBorder="1">
      <alignment vertical="center"/>
    </xf>
    <xf numFmtId="180" fontId="0" fillId="3" borderId="15" xfId="0" applyNumberFormat="1" applyFill="1" applyBorder="1" applyAlignment="1">
      <alignment horizontal="center" vertical="center"/>
    </xf>
    <xf numFmtId="38" fontId="0" fillId="3" borderId="51" xfId="0" applyNumberFormat="1" applyFill="1" applyBorder="1" applyAlignment="1">
      <alignment horizontal="center" vertical="center"/>
    </xf>
    <xf numFmtId="38" fontId="0" fillId="3" borderId="104" xfId="0" applyNumberFormat="1" applyFill="1" applyBorder="1" applyAlignment="1">
      <alignment horizontal="center" vertical="center"/>
    </xf>
    <xf numFmtId="38" fontId="0" fillId="3" borderId="52" xfId="0" applyNumberFormat="1" applyFill="1" applyBorder="1" applyAlignment="1">
      <alignment horizontal="center" vertical="center"/>
    </xf>
    <xf numFmtId="0" fontId="0" fillId="3" borderId="51" xfId="0" applyFill="1" applyBorder="1">
      <alignment vertical="center"/>
    </xf>
    <xf numFmtId="0" fontId="0" fillId="3" borderId="104" xfId="0" applyFill="1" applyBorder="1">
      <alignment vertical="center"/>
    </xf>
    <xf numFmtId="0" fontId="0" fillId="3" borderId="72" xfId="0" applyFill="1" applyBorder="1">
      <alignment vertical="center"/>
    </xf>
    <xf numFmtId="179" fontId="0" fillId="3" borderId="51" xfId="0" applyNumberFormat="1" applyFill="1" applyBorder="1">
      <alignment vertical="center"/>
    </xf>
    <xf numFmtId="179" fontId="0" fillId="3" borderId="79" xfId="0" applyNumberFormat="1" applyFill="1" applyBorder="1">
      <alignment vertical="center"/>
    </xf>
    <xf numFmtId="178" fontId="0" fillId="3" borderId="20" xfId="0" applyNumberFormat="1" applyFill="1" applyBorder="1" applyAlignment="1">
      <alignment horizontal="center" vertical="center"/>
    </xf>
    <xf numFmtId="180" fontId="0" fillId="3" borderId="22" xfId="0" applyNumberFormat="1" applyFill="1" applyBorder="1" applyAlignment="1">
      <alignment horizontal="center" vertical="center"/>
    </xf>
    <xf numFmtId="38" fontId="0" fillId="3" borderId="53" xfId="0" applyNumberFormat="1" applyFill="1" applyBorder="1" applyAlignment="1">
      <alignment horizontal="center" vertical="center"/>
    </xf>
    <xf numFmtId="38" fontId="0" fillId="3" borderId="116" xfId="0" applyNumberFormat="1" applyFill="1" applyBorder="1" applyAlignment="1">
      <alignment horizontal="center" vertical="center"/>
    </xf>
    <xf numFmtId="38" fontId="0" fillId="3" borderId="54" xfId="0" applyNumberFormat="1" applyFill="1" applyBorder="1" applyAlignment="1">
      <alignment horizontal="center" vertical="center"/>
    </xf>
    <xf numFmtId="0" fontId="0" fillId="3" borderId="53" xfId="0" applyFill="1" applyBorder="1">
      <alignment vertical="center"/>
    </xf>
    <xf numFmtId="0" fontId="0" fillId="3" borderId="116" xfId="0" applyFill="1" applyBorder="1">
      <alignment vertical="center"/>
    </xf>
    <xf numFmtId="0" fontId="0" fillId="3" borderId="73" xfId="0" applyFill="1" applyBorder="1">
      <alignment vertical="center"/>
    </xf>
    <xf numFmtId="178" fontId="0" fillId="3" borderId="26" xfId="0" applyNumberFormat="1" applyFill="1" applyBorder="1" applyAlignment="1">
      <alignment horizontal="center" vertical="center"/>
    </xf>
    <xf numFmtId="180" fontId="0" fillId="3" borderId="28" xfId="0" applyNumberFormat="1" applyFill="1" applyBorder="1" applyAlignment="1">
      <alignment horizontal="center" vertical="center"/>
    </xf>
    <xf numFmtId="38" fontId="0" fillId="3" borderId="55" xfId="0" applyNumberFormat="1" applyFill="1" applyBorder="1" applyAlignment="1">
      <alignment horizontal="center" vertical="center"/>
    </xf>
    <xf numFmtId="38" fontId="0" fillId="3" borderId="118" xfId="0" applyNumberFormat="1" applyFill="1" applyBorder="1" applyAlignment="1">
      <alignment horizontal="center" vertical="center"/>
    </xf>
    <xf numFmtId="38" fontId="0" fillId="3" borderId="56" xfId="0" applyNumberFormat="1" applyFill="1" applyBorder="1" applyAlignment="1">
      <alignment horizontal="center" vertical="center"/>
    </xf>
    <xf numFmtId="0" fontId="0" fillId="3" borderId="55" xfId="0" applyFill="1" applyBorder="1">
      <alignment vertical="center"/>
    </xf>
    <xf numFmtId="0" fontId="0" fillId="3" borderId="118" xfId="0" applyFill="1" applyBorder="1">
      <alignment vertical="center"/>
    </xf>
    <xf numFmtId="0" fontId="0" fillId="3" borderId="74" xfId="0" applyFill="1" applyBorder="1">
      <alignment vertical="center"/>
    </xf>
    <xf numFmtId="179" fontId="0" fillId="3" borderId="55" xfId="0" applyNumberFormat="1" applyFill="1" applyBorder="1">
      <alignment vertical="center"/>
    </xf>
    <xf numFmtId="179" fontId="0" fillId="3" borderId="80" xfId="0" applyNumberFormat="1" applyFill="1" applyBorder="1">
      <alignment vertical="center"/>
    </xf>
    <xf numFmtId="178" fontId="0" fillId="3" borderId="29" xfId="0" applyNumberFormat="1" applyFill="1" applyBorder="1" applyAlignment="1">
      <alignment horizontal="center" vertical="center"/>
    </xf>
    <xf numFmtId="180" fontId="0" fillId="3" borderId="31" xfId="0" applyNumberFormat="1" applyFill="1" applyBorder="1" applyAlignment="1">
      <alignment horizontal="center" vertical="center"/>
    </xf>
    <xf numFmtId="38" fontId="0" fillId="3" borderId="57" xfId="0" applyNumberFormat="1" applyFill="1" applyBorder="1" applyAlignment="1">
      <alignment horizontal="center" vertical="center"/>
    </xf>
    <xf numFmtId="38" fontId="0" fillId="3" borderId="119" xfId="0" applyNumberFormat="1" applyFill="1" applyBorder="1" applyAlignment="1">
      <alignment horizontal="center" vertical="center"/>
    </xf>
    <xf numFmtId="38" fontId="0" fillId="3" borderId="58" xfId="0" applyNumberFormat="1" applyFill="1" applyBorder="1" applyAlignment="1">
      <alignment horizontal="center" vertical="center"/>
    </xf>
    <xf numFmtId="0" fontId="0" fillId="3" borderId="57" xfId="0" applyFill="1" applyBorder="1">
      <alignment vertical="center"/>
    </xf>
    <xf numFmtId="0" fontId="0" fillId="3" borderId="119" xfId="0" applyFill="1" applyBorder="1">
      <alignment vertical="center"/>
    </xf>
    <xf numFmtId="0" fontId="0" fillId="3" borderId="75" xfId="0" applyFill="1" applyBorder="1">
      <alignment vertical="center"/>
    </xf>
    <xf numFmtId="179" fontId="0" fillId="3" borderId="57" xfId="0" applyNumberFormat="1" applyFill="1" applyBorder="1">
      <alignment vertical="center"/>
    </xf>
    <xf numFmtId="179" fontId="0" fillId="3" borderId="81" xfId="0" applyNumberFormat="1" applyFill="1" applyBorder="1">
      <alignment vertical="center"/>
    </xf>
    <xf numFmtId="178" fontId="0" fillId="3" borderId="23" xfId="0" applyNumberFormat="1" applyFill="1" applyBorder="1" applyAlignment="1">
      <alignment horizontal="center" vertical="center"/>
    </xf>
    <xf numFmtId="38" fontId="0" fillId="3" borderId="59" xfId="0" applyNumberFormat="1" applyFill="1" applyBorder="1" applyAlignment="1">
      <alignment horizontal="center" vertical="center"/>
    </xf>
    <xf numFmtId="38" fontId="0" fillId="3" borderId="117" xfId="0" applyNumberFormat="1" applyFill="1" applyBorder="1" applyAlignment="1">
      <alignment horizontal="center" vertical="center"/>
    </xf>
    <xf numFmtId="38" fontId="0" fillId="3" borderId="60" xfId="0" applyNumberFormat="1" applyFill="1" applyBorder="1" applyAlignment="1">
      <alignment horizontal="center" vertical="center"/>
    </xf>
    <xf numFmtId="0" fontId="0" fillId="3" borderId="59" xfId="0" applyFill="1" applyBorder="1">
      <alignment vertical="center"/>
    </xf>
    <xf numFmtId="0" fontId="0" fillId="3" borderId="117" xfId="0" applyFill="1" applyBorder="1">
      <alignment vertical="center"/>
    </xf>
    <xf numFmtId="0" fontId="0" fillId="3" borderId="76" xfId="0" applyFill="1" applyBorder="1">
      <alignment vertical="center"/>
    </xf>
    <xf numFmtId="178" fontId="0" fillId="3" borderId="16" xfId="0" applyNumberFormat="1" applyFill="1" applyBorder="1" applyAlignment="1">
      <alignment horizontal="center" vertical="center"/>
    </xf>
    <xf numFmtId="180" fontId="0" fillId="3" borderId="18" xfId="0" applyNumberFormat="1" applyFill="1" applyBorder="1" applyAlignment="1">
      <alignment horizontal="center" vertical="center"/>
    </xf>
    <xf numFmtId="38" fontId="0" fillId="3" borderId="61" xfId="0" applyNumberFormat="1" applyFill="1" applyBorder="1" applyAlignment="1">
      <alignment horizontal="center" vertical="center"/>
    </xf>
    <xf numFmtId="38" fontId="0" fillId="3" borderId="105" xfId="0" applyNumberFormat="1" applyFill="1" applyBorder="1" applyAlignment="1">
      <alignment horizontal="center" vertical="center"/>
    </xf>
    <xf numFmtId="38" fontId="0" fillId="3" borderId="62" xfId="0" applyNumberFormat="1" applyFill="1" applyBorder="1" applyAlignment="1">
      <alignment horizontal="center" vertical="center"/>
    </xf>
    <xf numFmtId="0" fontId="0" fillId="3" borderId="61" xfId="0" applyFill="1" applyBorder="1">
      <alignment vertical="center"/>
    </xf>
    <xf numFmtId="0" fontId="0" fillId="3" borderId="105" xfId="0" applyFill="1" applyBorder="1">
      <alignment vertical="center"/>
    </xf>
    <xf numFmtId="0" fontId="0" fillId="3" borderId="77" xfId="0" applyFill="1" applyBorder="1">
      <alignment vertical="center"/>
    </xf>
    <xf numFmtId="179" fontId="0" fillId="3" borderId="61" xfId="0" applyNumberFormat="1" applyFill="1" applyBorder="1">
      <alignment vertical="center"/>
    </xf>
    <xf numFmtId="179" fontId="0" fillId="3" borderId="82" xfId="0" applyNumberFormat="1" applyFill="1" applyBorder="1">
      <alignment vertical="center"/>
    </xf>
    <xf numFmtId="0" fontId="0" fillId="3" borderId="123" xfId="0" applyFill="1" applyBorder="1" applyAlignment="1">
      <alignment horizontal="center" vertical="center"/>
    </xf>
    <xf numFmtId="0" fontId="0" fillId="3" borderId="124" xfId="0" applyFill="1" applyBorder="1" applyAlignment="1">
      <alignment horizontal="center" vertical="center"/>
    </xf>
    <xf numFmtId="0" fontId="0" fillId="3" borderId="125" xfId="0" applyFill="1" applyBorder="1" applyAlignment="1">
      <alignment horizontal="center" vertical="center"/>
    </xf>
    <xf numFmtId="0" fontId="0" fillId="3" borderId="126" xfId="0" applyFill="1" applyBorder="1" applyAlignment="1">
      <alignment horizontal="center" vertical="center"/>
    </xf>
    <xf numFmtId="0" fontId="0" fillId="3" borderId="127" xfId="0" applyFill="1" applyBorder="1" applyAlignment="1">
      <alignment horizontal="center" vertical="center"/>
    </xf>
    <xf numFmtId="0" fontId="0" fillId="3" borderId="128" xfId="0" applyFill="1" applyBorder="1" applyAlignment="1">
      <alignment horizontal="center" vertical="center"/>
    </xf>
    <xf numFmtId="0" fontId="0" fillId="3" borderId="129" xfId="0" applyFill="1" applyBorder="1" applyAlignment="1">
      <alignment horizontal="center" vertical="center"/>
    </xf>
    <xf numFmtId="38" fontId="0" fillId="3" borderId="40" xfId="0" applyNumberFormat="1" applyFill="1" applyBorder="1" applyAlignment="1">
      <alignment horizontal="center" vertical="center"/>
    </xf>
    <xf numFmtId="38" fontId="0" fillId="3" borderId="12" xfId="0" applyNumberFormat="1" applyFill="1" applyBorder="1" applyAlignment="1">
      <alignment horizontal="center" vertical="center"/>
    </xf>
    <xf numFmtId="38" fontId="0" fillId="3" borderId="41" xfId="0" applyNumberFormat="1" applyFill="1" applyBorder="1" applyAlignment="1">
      <alignment horizontal="center" vertical="center"/>
    </xf>
    <xf numFmtId="38" fontId="0" fillId="3" borderId="14" xfId="0" applyNumberFormat="1" applyFill="1" applyBorder="1" applyAlignment="1">
      <alignment horizontal="center" vertical="center"/>
    </xf>
    <xf numFmtId="38" fontId="0" fillId="3" borderId="42" xfId="0" applyNumberFormat="1" applyFill="1" applyBorder="1" applyAlignment="1">
      <alignment horizontal="center" vertical="center"/>
    </xf>
    <xf numFmtId="38" fontId="0" fillId="3" borderId="21" xfId="0" applyNumberFormat="1" applyFill="1" applyBorder="1" applyAlignment="1">
      <alignment horizontal="center" vertical="center"/>
    </xf>
    <xf numFmtId="38" fontId="0" fillId="3" borderId="43" xfId="0" applyNumberFormat="1" applyFill="1" applyBorder="1" applyAlignment="1">
      <alignment horizontal="center" vertical="center"/>
    </xf>
    <xf numFmtId="38" fontId="0" fillId="3" borderId="27" xfId="0" applyNumberFormat="1" applyFill="1" applyBorder="1" applyAlignment="1">
      <alignment horizontal="center" vertical="center"/>
    </xf>
    <xf numFmtId="38" fontId="0" fillId="3" borderId="44" xfId="0" applyNumberFormat="1" applyFill="1" applyBorder="1" applyAlignment="1">
      <alignment horizontal="center" vertical="center"/>
    </xf>
    <xf numFmtId="38" fontId="0" fillId="3" borderId="30" xfId="0" applyNumberFormat="1" applyFill="1" applyBorder="1" applyAlignment="1">
      <alignment horizontal="center" vertical="center"/>
    </xf>
    <xf numFmtId="38" fontId="0" fillId="3" borderId="23" xfId="0" applyNumberFormat="1" applyFill="1" applyBorder="1" applyAlignment="1">
      <alignment horizontal="center" vertical="center"/>
    </xf>
    <xf numFmtId="38" fontId="0" fillId="3" borderId="45" xfId="0" applyNumberFormat="1" applyFill="1" applyBorder="1" applyAlignment="1">
      <alignment horizontal="center" vertical="center"/>
    </xf>
    <xf numFmtId="38" fontId="0" fillId="3" borderId="24" xfId="0" applyNumberFormat="1" applyFill="1" applyBorder="1" applyAlignment="1">
      <alignment horizontal="center" vertical="center"/>
    </xf>
    <xf numFmtId="38" fontId="0" fillId="3" borderId="46" xfId="0" applyNumberFormat="1" applyFill="1" applyBorder="1" applyAlignment="1">
      <alignment horizontal="center" vertical="center"/>
    </xf>
    <xf numFmtId="38" fontId="0" fillId="3" borderId="17" xfId="0" applyNumberFormat="1" applyFill="1" applyBorder="1" applyAlignment="1">
      <alignment horizontal="center" vertical="center"/>
    </xf>
    <xf numFmtId="0" fontId="0" fillId="3" borderId="96" xfId="0" applyFill="1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38" fontId="0" fillId="3" borderId="130" xfId="0" applyNumberFormat="1" applyFill="1" applyBorder="1" applyAlignment="1">
      <alignment horizontal="center" vertical="center"/>
    </xf>
    <xf numFmtId="38" fontId="0" fillId="3" borderId="92" xfId="0" applyNumberForma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2" borderId="133" xfId="0" applyFont="1" applyFill="1" applyBorder="1" applyAlignment="1">
      <alignment horizontal="center" vertical="center"/>
    </xf>
    <xf numFmtId="0" fontId="8" fillId="2" borderId="135" xfId="0" applyFont="1" applyFill="1" applyBorder="1" applyAlignment="1">
      <alignment horizontal="center" vertical="center"/>
    </xf>
    <xf numFmtId="0" fontId="8" fillId="2" borderId="13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6" fillId="0" borderId="140" xfId="0" applyFont="1" applyBorder="1" applyAlignment="1">
      <alignment horizontal="left" vertical="center"/>
    </xf>
    <xf numFmtId="0" fontId="7" fillId="0" borderId="145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3" xfId="0" applyBorder="1" applyAlignment="1">
      <alignment horizontal="center" vertical="center"/>
    </xf>
    <xf numFmtId="176" fontId="8" fillId="2" borderId="149" xfId="0" applyNumberFormat="1" applyFont="1" applyFill="1" applyBorder="1" applyAlignment="1">
      <alignment horizontal="center" vertical="center"/>
    </xf>
    <xf numFmtId="176" fontId="8" fillId="2" borderId="147" xfId="0" applyNumberFormat="1" applyFont="1" applyFill="1" applyBorder="1" applyAlignment="1">
      <alignment horizontal="center" vertical="center"/>
    </xf>
    <xf numFmtId="176" fontId="8" fillId="2" borderId="150" xfId="0" applyNumberFormat="1" applyFont="1" applyFill="1" applyBorder="1" applyAlignment="1">
      <alignment horizontal="center" vertical="center"/>
    </xf>
    <xf numFmtId="182" fontId="8" fillId="3" borderId="28" xfId="0" applyNumberFormat="1" applyFont="1" applyFill="1" applyBorder="1" applyAlignment="1">
      <alignment horizontal="center" vertical="center"/>
    </xf>
    <xf numFmtId="182" fontId="8" fillId="3" borderId="15" xfId="0" applyNumberFormat="1" applyFont="1" applyFill="1" applyBorder="1" applyAlignment="1">
      <alignment horizontal="center" vertical="center"/>
    </xf>
    <xf numFmtId="182" fontId="8" fillId="3" borderId="31" xfId="0" applyNumberFormat="1" applyFont="1" applyFill="1" applyBorder="1" applyAlignment="1">
      <alignment horizontal="center" vertical="center"/>
    </xf>
    <xf numFmtId="183" fontId="0" fillId="2" borderId="13" xfId="0" applyNumberFormat="1" applyFill="1" applyBorder="1" applyAlignment="1">
      <alignment horizontal="center" vertical="center"/>
    </xf>
    <xf numFmtId="183" fontId="0" fillId="2" borderId="26" xfId="0" applyNumberFormat="1" applyFill="1" applyBorder="1" applyAlignment="1">
      <alignment horizontal="center" vertical="center"/>
    </xf>
    <xf numFmtId="183" fontId="0" fillId="2" borderId="29" xfId="0" applyNumberForma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181" fontId="8" fillId="3" borderId="168" xfId="0" applyNumberFormat="1" applyFont="1" applyFill="1" applyBorder="1" applyAlignment="1">
      <alignment horizontal="center" vertical="center"/>
    </xf>
    <xf numFmtId="181" fontId="8" fillId="3" borderId="169" xfId="0" applyNumberFormat="1" applyFont="1" applyFill="1" applyBorder="1" applyAlignment="1">
      <alignment horizontal="center" vertical="center"/>
    </xf>
    <xf numFmtId="181" fontId="8" fillId="3" borderId="170" xfId="0" applyNumberFormat="1" applyFont="1" applyFill="1" applyBorder="1" applyAlignment="1">
      <alignment horizontal="center" vertical="center"/>
    </xf>
    <xf numFmtId="181" fontId="5" fillId="3" borderId="171" xfId="0" applyNumberFormat="1" applyFont="1" applyFill="1" applyBorder="1" applyAlignment="1">
      <alignment horizontal="center" vertical="center"/>
    </xf>
    <xf numFmtId="181" fontId="5" fillId="3" borderId="169" xfId="0" applyNumberFormat="1" applyFont="1" applyFill="1" applyBorder="1" applyAlignment="1">
      <alignment horizontal="center" vertical="center"/>
    </xf>
    <xf numFmtId="181" fontId="8" fillId="3" borderId="172" xfId="0" applyNumberFormat="1" applyFont="1" applyFill="1" applyBorder="1" applyAlignment="1">
      <alignment horizontal="center" vertical="center"/>
    </xf>
    <xf numFmtId="181" fontId="8" fillId="3" borderId="173" xfId="0" applyNumberFormat="1" applyFont="1" applyFill="1" applyBorder="1" applyAlignment="1">
      <alignment horizontal="center" vertical="center"/>
    </xf>
    <xf numFmtId="0" fontId="8" fillId="3" borderId="174" xfId="0" applyFont="1" applyFill="1" applyBorder="1" applyAlignment="1">
      <alignment horizontal="center" vertical="center"/>
    </xf>
    <xf numFmtId="0" fontId="8" fillId="3" borderId="175" xfId="0" applyFont="1" applyFill="1" applyBorder="1" applyAlignment="1">
      <alignment horizontal="center" vertical="center"/>
    </xf>
    <xf numFmtId="0" fontId="8" fillId="3" borderId="176" xfId="0" applyFont="1" applyFill="1" applyBorder="1" applyAlignment="1">
      <alignment horizontal="center" vertical="center"/>
    </xf>
    <xf numFmtId="182" fontId="5" fillId="3" borderId="161" xfId="0" applyNumberFormat="1" applyFont="1" applyFill="1" applyBorder="1" applyAlignment="1">
      <alignment horizontal="center" vertical="center"/>
    </xf>
    <xf numFmtId="182" fontId="5" fillId="3" borderId="162" xfId="0" applyNumberFormat="1" applyFont="1" applyFill="1" applyBorder="1" applyAlignment="1">
      <alignment horizontal="center" vertical="center"/>
    </xf>
    <xf numFmtId="182" fontId="5" fillId="3" borderId="163" xfId="0" applyNumberFormat="1" applyFont="1" applyFill="1" applyBorder="1" applyAlignment="1">
      <alignment horizontal="center" vertical="center"/>
    </xf>
    <xf numFmtId="182" fontId="5" fillId="3" borderId="164" xfId="0" applyNumberFormat="1" applyFont="1" applyFill="1" applyBorder="1" applyAlignment="1">
      <alignment horizontal="center" vertical="center"/>
    </xf>
    <xf numFmtId="182" fontId="5" fillId="3" borderId="165" xfId="0" applyNumberFormat="1" applyFont="1" applyFill="1" applyBorder="1" applyAlignment="1">
      <alignment horizontal="center" vertical="center"/>
    </xf>
    <xf numFmtId="182" fontId="5" fillId="3" borderId="166" xfId="0" applyNumberFormat="1" applyFont="1" applyFill="1" applyBorder="1" applyAlignment="1">
      <alignment horizontal="center" vertical="center"/>
    </xf>
    <xf numFmtId="182" fontId="8" fillId="3" borderId="67" xfId="0" applyNumberFormat="1" applyFont="1" applyFill="1" applyBorder="1" applyAlignment="1">
      <alignment horizontal="center" vertical="center"/>
    </xf>
    <xf numFmtId="182" fontId="8" fillId="3" borderId="65" xfId="0" applyNumberFormat="1" applyFont="1" applyFill="1" applyBorder="1" applyAlignment="1">
      <alignment horizontal="center" vertical="center"/>
    </xf>
    <xf numFmtId="182" fontId="8" fillId="3" borderId="68" xfId="0" applyNumberFormat="1" applyFont="1" applyFill="1" applyBorder="1" applyAlignment="1">
      <alignment horizontal="center" vertical="center"/>
    </xf>
    <xf numFmtId="182" fontId="5" fillId="3" borderId="177" xfId="0" applyNumberFormat="1" applyFont="1" applyFill="1" applyBorder="1" applyAlignment="1">
      <alignment horizontal="center" vertical="center"/>
    </xf>
    <xf numFmtId="182" fontId="5" fillId="3" borderId="178" xfId="0" applyNumberFormat="1" applyFont="1" applyFill="1" applyBorder="1" applyAlignment="1">
      <alignment horizontal="center" vertical="center"/>
    </xf>
    <xf numFmtId="182" fontId="5" fillId="3" borderId="17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1" xfId="0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182" xfId="0" applyFont="1" applyBorder="1" applyAlignment="1">
      <alignment horizontal="center" vertical="center"/>
    </xf>
    <xf numFmtId="0" fontId="9" fillId="0" borderId="183" xfId="0" applyFont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49" fontId="9" fillId="0" borderId="92" xfId="0" applyNumberFormat="1" applyFont="1" applyBorder="1" applyAlignment="1">
      <alignment horizontal="center" vertical="center"/>
    </xf>
    <xf numFmtId="0" fontId="9" fillId="0" borderId="185" xfId="0" applyFont="1" applyBorder="1" applyAlignment="1">
      <alignment horizontal="center" vertical="center"/>
    </xf>
    <xf numFmtId="49" fontId="9" fillId="0" borderId="18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83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83" fontId="0" fillId="2" borderId="13" xfId="0" applyNumberFormat="1" applyFill="1" applyBorder="1" applyAlignment="1" applyProtection="1">
      <alignment horizontal="center" vertical="center"/>
      <protection locked="0"/>
    </xf>
    <xf numFmtId="176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183" fontId="0" fillId="2" borderId="20" xfId="0" applyNumberFormat="1" applyFill="1" applyBorder="1" applyAlignment="1" applyProtection="1">
      <alignment horizontal="center" vertical="center"/>
      <protection locked="0"/>
    </xf>
    <xf numFmtId="176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8" fillId="2" borderId="53" xfId="0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183" fontId="0" fillId="2" borderId="26" xfId="0" applyNumberFormat="1" applyFill="1" applyBorder="1" applyAlignment="1" applyProtection="1">
      <alignment horizontal="center" vertical="center"/>
      <protection locked="0"/>
    </xf>
    <xf numFmtId="176" fontId="0" fillId="2" borderId="27" xfId="0" applyNumberForma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8" fillId="2" borderId="55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183" fontId="0" fillId="2" borderId="29" xfId="0" applyNumberFormat="1" applyFill="1" applyBorder="1" applyAlignment="1" applyProtection="1">
      <alignment horizontal="center" vertical="center"/>
      <protection locked="0"/>
    </xf>
    <xf numFmtId="176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183" fontId="0" fillId="2" borderId="23" xfId="0" applyNumberFormat="1" applyFill="1" applyBorder="1" applyAlignment="1" applyProtection="1">
      <alignment horizontal="center" vertical="center"/>
      <protection locked="0"/>
    </xf>
    <xf numFmtId="176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83" fontId="0" fillId="2" borderId="16" xfId="0" applyNumberFormat="1" applyFill="1" applyBorder="1" applyAlignment="1" applyProtection="1">
      <alignment horizontal="center" vertical="center"/>
      <protection locked="0"/>
    </xf>
    <xf numFmtId="176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  <protection locked="0"/>
    </xf>
    <xf numFmtId="0" fontId="8" fillId="2" borderId="132" xfId="0" applyFont="1" applyFill="1" applyBorder="1" applyAlignment="1" applyProtection="1">
      <alignment horizontal="center" vertical="center"/>
      <protection locked="0"/>
    </xf>
    <xf numFmtId="0" fontId="8" fillId="2" borderId="133" xfId="0" applyFont="1" applyFill="1" applyBorder="1" applyAlignment="1" applyProtection="1">
      <alignment horizontal="center" vertical="center"/>
      <protection locked="0"/>
    </xf>
    <xf numFmtId="0" fontId="8" fillId="2" borderId="134" xfId="0" applyFont="1" applyFill="1" applyBorder="1" applyAlignment="1" applyProtection="1">
      <alignment horizontal="center" vertical="center"/>
      <protection locked="0"/>
    </xf>
    <xf numFmtId="0" fontId="8" fillId="2" borderId="135" xfId="0" applyFont="1" applyFill="1" applyBorder="1" applyAlignment="1" applyProtection="1">
      <alignment horizontal="center" vertical="center"/>
      <protection locked="0"/>
    </xf>
    <xf numFmtId="0" fontId="8" fillId="2" borderId="136" xfId="0" applyFont="1" applyFill="1" applyBorder="1" applyAlignment="1" applyProtection="1">
      <alignment horizontal="center" vertical="center"/>
      <protection locked="0"/>
    </xf>
    <xf numFmtId="0" fontId="8" fillId="2" borderId="137" xfId="0" applyFont="1" applyFill="1" applyBorder="1" applyAlignment="1" applyProtection="1">
      <alignment horizontal="center" vertical="center"/>
      <protection locked="0"/>
    </xf>
    <xf numFmtId="0" fontId="8" fillId="2" borderId="138" xfId="0" applyFont="1" applyFill="1" applyBorder="1" applyAlignment="1" applyProtection="1">
      <alignment horizontal="center" vertical="center"/>
      <protection locked="0"/>
    </xf>
    <xf numFmtId="178" fontId="8" fillId="2" borderId="154" xfId="0" applyNumberFormat="1" applyFont="1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178" fontId="8" fillId="2" borderId="155" xfId="0" applyNumberFormat="1" applyFont="1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178" fontId="8" fillId="2" borderId="156" xfId="0" applyNumberFormat="1" applyFont="1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178" fontId="5" fillId="2" borderId="157" xfId="0" applyNumberFormat="1" applyFont="1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178" fontId="5" fillId="2" borderId="155" xfId="0" applyNumberFormat="1" applyFont="1" applyFill="1" applyBorder="1" applyAlignment="1" applyProtection="1">
      <alignment horizontal="center" vertical="center"/>
      <protection locked="0"/>
    </xf>
    <xf numFmtId="178" fontId="8" fillId="2" borderId="158" xfId="0" applyNumberFormat="1" applyFon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178" fontId="8" fillId="2" borderId="159" xfId="0" applyNumberFormat="1" applyFont="1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5" fillId="2" borderId="59" xfId="0" applyFont="1" applyFill="1" applyBorder="1" applyAlignment="1" applyProtection="1">
      <alignment horizontal="center" vertical="center"/>
      <protection locked="0"/>
    </xf>
    <xf numFmtId="178" fontId="8" fillId="2" borderId="160" xfId="0" applyNumberFormat="1" applyFont="1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176" fontId="5" fillId="2" borderId="146" xfId="0" applyNumberFormat="1" applyFont="1" applyFill="1" applyBorder="1" applyAlignment="1" applyProtection="1">
      <alignment horizontal="center" vertical="center"/>
      <protection locked="0"/>
    </xf>
    <xf numFmtId="176" fontId="5" fillId="2" borderId="147" xfId="0" applyNumberFormat="1" applyFont="1" applyFill="1" applyBorder="1" applyAlignment="1" applyProtection="1">
      <alignment horizontal="center" vertical="center"/>
      <protection locked="0"/>
    </xf>
    <xf numFmtId="176" fontId="5" fillId="2" borderId="148" xfId="0" applyNumberFormat="1" applyFont="1" applyFill="1" applyBorder="1" applyAlignment="1" applyProtection="1">
      <alignment horizontal="center" vertical="center"/>
      <protection locked="0"/>
    </xf>
    <xf numFmtId="176" fontId="5" fillId="2" borderId="149" xfId="0" applyNumberFormat="1" applyFont="1" applyFill="1" applyBorder="1" applyAlignment="1" applyProtection="1">
      <alignment horizontal="center" vertical="center"/>
      <protection locked="0"/>
    </xf>
    <xf numFmtId="176" fontId="5" fillId="2" borderId="150" xfId="0" applyNumberFormat="1" applyFont="1" applyFill="1" applyBorder="1" applyAlignment="1" applyProtection="1">
      <alignment horizontal="center" vertical="center"/>
      <protection locked="0"/>
    </xf>
    <xf numFmtId="176" fontId="5" fillId="2" borderId="151" xfId="0" applyNumberFormat="1" applyFont="1" applyFill="1" applyBorder="1" applyAlignment="1" applyProtection="1">
      <alignment horizontal="center" vertical="center"/>
      <protection locked="0"/>
    </xf>
    <xf numFmtId="176" fontId="5" fillId="2" borderId="152" xfId="0" applyNumberFormat="1" applyFont="1" applyFill="1" applyBorder="1" applyAlignment="1" applyProtection="1">
      <alignment horizontal="center" vertical="center"/>
      <protection locked="0"/>
    </xf>
    <xf numFmtId="0" fontId="9" fillId="0" borderId="188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49" fontId="9" fillId="0" borderId="94" xfId="0" applyNumberFormat="1" applyFont="1" applyBorder="1" applyAlignment="1">
      <alignment horizontal="center" vertical="center"/>
    </xf>
    <xf numFmtId="0" fontId="9" fillId="0" borderId="189" xfId="0" applyFont="1" applyBorder="1" applyAlignment="1">
      <alignment horizontal="center" vertical="center"/>
    </xf>
    <xf numFmtId="49" fontId="9" fillId="0" borderId="18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8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96" xfId="0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38" fontId="0" fillId="0" borderId="86" xfId="0" applyNumberFormat="1" applyBorder="1" applyAlignment="1">
      <alignment horizontal="center" vertical="center"/>
    </xf>
    <xf numFmtId="38" fontId="0" fillId="0" borderId="97" xfId="0" applyNumberForma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38" fontId="0" fillId="0" borderId="98" xfId="0" applyNumberForma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38" fontId="0" fillId="0" borderId="99" xfId="0" applyNumberForma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38" fontId="0" fillId="0" borderId="106" xfId="0" applyNumberForma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84" xfId="0" applyNumberFormat="1" applyBorder="1" applyAlignment="1">
      <alignment horizontal="center" vertical="center"/>
    </xf>
    <xf numFmtId="176" fontId="0" fillId="0" borderId="94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8" fontId="0" fillId="0" borderId="108" xfId="0" applyNumberForma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4" xfId="0" applyBorder="1" applyAlignment="1">
      <alignment vertical="center"/>
    </xf>
    <xf numFmtId="0" fontId="0" fillId="0" borderId="115" xfId="0" applyBorder="1" applyAlignment="1">
      <alignment vertical="center"/>
    </xf>
    <xf numFmtId="178" fontId="0" fillId="0" borderId="9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139" xfId="0" applyFont="1" applyBorder="1" applyAlignment="1">
      <alignment horizontal="left" vertical="center"/>
    </xf>
    <xf numFmtId="0" fontId="8" fillId="0" borderId="140" xfId="0" applyFont="1" applyBorder="1" applyAlignment="1">
      <alignment horizontal="left" vertical="center"/>
    </xf>
    <xf numFmtId="0" fontId="5" fillId="0" borderId="144" xfId="0" applyFont="1" applyBorder="1" applyAlignment="1">
      <alignment horizontal="center" vertical="center"/>
    </xf>
    <xf numFmtId="0" fontId="8" fillId="0" borderId="145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39" xfId="0" applyBorder="1" applyAlignment="1">
      <alignment horizontal="left" vertical="center"/>
    </xf>
    <xf numFmtId="0" fontId="0" fillId="0" borderId="140" xfId="0" applyBorder="1" applyAlignment="1">
      <alignment vertical="center"/>
    </xf>
    <xf numFmtId="0" fontId="0" fillId="0" borderId="144" xfId="0" applyBorder="1" applyAlignment="1">
      <alignment horizontal="left" vertical="center"/>
    </xf>
    <xf numFmtId="0" fontId="0" fillId="0" borderId="14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8F89A"/>
      <color rgb="FFD8FCED"/>
      <color rgb="FF30F0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485776</xdr:colOff>
      <xdr:row>17</xdr:row>
      <xdr:rowOff>104776</xdr:rowOff>
    </xdr:from>
    <xdr:to>
      <xdr:col>12</xdr:col>
      <xdr:colOff>428626</xdr:colOff>
      <xdr:row>27</xdr:row>
      <xdr:rowOff>154756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6" y="3343276"/>
          <a:ext cx="2952750" cy="1954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511853</xdr:colOff>
      <xdr:row>45</xdr:row>
      <xdr:rowOff>68396</xdr:rowOff>
    </xdr:from>
    <xdr:to>
      <xdr:col>6</xdr:col>
      <xdr:colOff>352424</xdr:colOff>
      <xdr:row>54</xdr:row>
      <xdr:rowOff>133350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53" y="8202746"/>
          <a:ext cx="1897971" cy="1608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45</xdr:row>
          <xdr:rowOff>47625</xdr:rowOff>
        </xdr:from>
        <xdr:to>
          <xdr:col>11</xdr:col>
          <xdr:colOff>180975</xdr:colOff>
          <xdr:row>54</xdr:row>
          <xdr:rowOff>114300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342900</xdr:colOff>
      <xdr:row>44</xdr:row>
      <xdr:rowOff>161925</xdr:rowOff>
    </xdr:from>
    <xdr:ext cx="564963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48550" y="7905750"/>
          <a:ext cx="56496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例題１</a:t>
          </a:r>
        </a:p>
      </xdr:txBody>
    </xdr:sp>
    <xdr:clientData/>
  </xdr:oneCellAnchor>
  <xdr:oneCellAnchor>
    <xdr:from>
      <xdr:col>19</xdr:col>
      <xdr:colOff>285750</xdr:colOff>
      <xdr:row>44</xdr:row>
      <xdr:rowOff>133350</xdr:rowOff>
    </xdr:from>
    <xdr:ext cx="539443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877550" y="7877175"/>
          <a:ext cx="53944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例題</a:t>
          </a:r>
          <a:r>
            <a:rPr kumimoji="1" lang="en-US" altLang="ja-JP" sz="1100" b="1"/>
            <a:t>2</a:t>
          </a:r>
          <a:endParaRPr kumimoji="1" lang="ja-JP" altLang="en-US" sz="11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29</xdr:row>
          <xdr:rowOff>76200</xdr:rowOff>
        </xdr:from>
        <xdr:to>
          <xdr:col>17</xdr:col>
          <xdr:colOff>104775</xdr:colOff>
          <xdr:row>45</xdr:row>
          <xdr:rowOff>85725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29</xdr:row>
          <xdr:rowOff>76200</xdr:rowOff>
        </xdr:from>
        <xdr:to>
          <xdr:col>20</xdr:col>
          <xdr:colOff>238125</xdr:colOff>
          <xdr:row>45</xdr:row>
          <xdr:rowOff>47625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43</xdr:row>
          <xdr:rowOff>38100</xdr:rowOff>
        </xdr:from>
        <xdr:to>
          <xdr:col>30</xdr:col>
          <xdr:colOff>381000</xdr:colOff>
          <xdr:row>57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43</xdr:row>
          <xdr:rowOff>133350</xdr:rowOff>
        </xdr:from>
        <xdr:to>
          <xdr:col>9</xdr:col>
          <xdr:colOff>247650</xdr:colOff>
          <xdr:row>57</xdr:row>
          <xdr:rowOff>133350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42</xdr:row>
          <xdr:rowOff>95250</xdr:rowOff>
        </xdr:from>
        <xdr:to>
          <xdr:col>19</xdr:col>
          <xdr:colOff>457200</xdr:colOff>
          <xdr:row>57</xdr:row>
          <xdr:rowOff>104775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3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6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3.25" style="328" customWidth="1"/>
    <col min="2" max="3" width="2.625" style="328" customWidth="1"/>
    <col min="4" max="8" width="9" style="328"/>
    <col min="9" max="9" width="7.625" style="328" customWidth="1"/>
    <col min="10" max="10" width="9.625" style="328" customWidth="1"/>
    <col min="11" max="13" width="6.625" style="328" customWidth="1"/>
    <col min="14" max="14" width="3.625" style="328" customWidth="1"/>
    <col min="15" max="16384" width="9" style="328"/>
  </cols>
  <sheetData>
    <row r="1" spans="2:13" ht="15" customHeight="1" x14ac:dyDescent="0.15"/>
    <row r="2" spans="2:13" ht="15" customHeight="1" x14ac:dyDescent="0.15">
      <c r="B2" s="431" t="s">
        <v>190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2:13" ht="15" customHeight="1" x14ac:dyDescent="0.15"/>
    <row r="4" spans="2:13" ht="15" customHeight="1" x14ac:dyDescent="0.15">
      <c r="C4" s="328" t="s">
        <v>198</v>
      </c>
    </row>
    <row r="5" spans="2:13" ht="15" customHeight="1" x14ac:dyDescent="0.15">
      <c r="B5" s="328" t="s">
        <v>199</v>
      </c>
    </row>
    <row r="6" spans="2:13" ht="15" customHeight="1" x14ac:dyDescent="0.15">
      <c r="B6" s="328" t="s">
        <v>200</v>
      </c>
    </row>
    <row r="7" spans="2:13" ht="15" customHeight="1" thickBot="1" x14ac:dyDescent="0.2"/>
    <row r="8" spans="2:13" ht="15" customHeight="1" thickBot="1" x14ac:dyDescent="0.2">
      <c r="B8" s="329" t="s">
        <v>140</v>
      </c>
      <c r="J8" s="433" t="s">
        <v>157</v>
      </c>
      <c r="K8" s="434"/>
      <c r="L8" s="434"/>
      <c r="M8" s="435"/>
    </row>
    <row r="9" spans="2:13" ht="15" customHeight="1" x14ac:dyDescent="0.15">
      <c r="C9" s="328" t="s">
        <v>143</v>
      </c>
      <c r="D9" s="328" t="s">
        <v>201</v>
      </c>
      <c r="J9" s="440" t="s">
        <v>151</v>
      </c>
      <c r="K9" s="330" t="s">
        <v>149</v>
      </c>
      <c r="L9" s="438" t="s">
        <v>148</v>
      </c>
      <c r="M9" s="436" t="s">
        <v>147</v>
      </c>
    </row>
    <row r="10" spans="2:13" ht="15" customHeight="1" thickBot="1" x14ac:dyDescent="0.2">
      <c r="D10" s="328" t="s">
        <v>191</v>
      </c>
      <c r="J10" s="441"/>
      <c r="K10" s="331" t="s">
        <v>150</v>
      </c>
      <c r="L10" s="439"/>
      <c r="M10" s="437"/>
    </row>
    <row r="11" spans="2:13" ht="15" customHeight="1" x14ac:dyDescent="0.15">
      <c r="C11" s="328" t="s">
        <v>144</v>
      </c>
      <c r="D11" s="328" t="s">
        <v>146</v>
      </c>
      <c r="J11" s="332" t="s">
        <v>152</v>
      </c>
      <c r="K11" s="333" t="s">
        <v>158</v>
      </c>
      <c r="L11" s="334" t="s">
        <v>162</v>
      </c>
      <c r="M11" s="335" t="s">
        <v>160</v>
      </c>
    </row>
    <row r="12" spans="2:13" ht="15" customHeight="1" x14ac:dyDescent="0.15">
      <c r="C12" s="328" t="s">
        <v>145</v>
      </c>
      <c r="D12" s="328" t="s">
        <v>141</v>
      </c>
      <c r="J12" s="336" t="s">
        <v>153</v>
      </c>
      <c r="K12" s="337" t="s">
        <v>166</v>
      </c>
      <c r="L12" s="338" t="s">
        <v>163</v>
      </c>
      <c r="M12" s="339" t="s">
        <v>161</v>
      </c>
    </row>
    <row r="13" spans="2:13" ht="15" customHeight="1" x14ac:dyDescent="0.15">
      <c r="C13" s="328" t="s">
        <v>168</v>
      </c>
      <c r="D13" s="328" t="s">
        <v>142</v>
      </c>
      <c r="J13" s="336" t="s">
        <v>154</v>
      </c>
      <c r="K13" s="337" t="s">
        <v>167</v>
      </c>
      <c r="L13" s="338" t="s">
        <v>167</v>
      </c>
      <c r="M13" s="340" t="s">
        <v>159</v>
      </c>
    </row>
    <row r="14" spans="2:13" ht="15" customHeight="1" x14ac:dyDescent="0.15">
      <c r="J14" s="336" t="s">
        <v>155</v>
      </c>
      <c r="K14" s="337" t="s">
        <v>167</v>
      </c>
      <c r="L14" s="338" t="s">
        <v>164</v>
      </c>
      <c r="M14" s="340" t="s">
        <v>159</v>
      </c>
    </row>
    <row r="15" spans="2:13" ht="15" customHeight="1" x14ac:dyDescent="0.15">
      <c r="B15" s="329" t="s">
        <v>170</v>
      </c>
      <c r="J15" s="336" t="s">
        <v>156</v>
      </c>
      <c r="K15" s="337" t="s">
        <v>167</v>
      </c>
      <c r="L15" s="338" t="s">
        <v>164</v>
      </c>
      <c r="M15" s="340" t="s">
        <v>159</v>
      </c>
    </row>
    <row r="16" spans="2:13" ht="15" customHeight="1" x14ac:dyDescent="0.15">
      <c r="B16" s="329"/>
      <c r="C16" s="328" t="s">
        <v>122</v>
      </c>
      <c r="D16" s="328" t="s">
        <v>171</v>
      </c>
      <c r="J16" s="425" t="s">
        <v>185</v>
      </c>
      <c r="K16" s="426" t="s">
        <v>186</v>
      </c>
      <c r="L16" s="427" t="s">
        <v>187</v>
      </c>
      <c r="M16" s="428" t="s">
        <v>188</v>
      </c>
    </row>
    <row r="17" spans="2:13" ht="15" customHeight="1" thickBot="1" x14ac:dyDescent="0.2">
      <c r="D17" s="328" t="s">
        <v>172</v>
      </c>
      <c r="J17" s="341" t="s">
        <v>189</v>
      </c>
      <c r="K17" s="430" t="s">
        <v>188</v>
      </c>
      <c r="L17" s="429" t="s">
        <v>165</v>
      </c>
      <c r="M17" s="342" t="s">
        <v>159</v>
      </c>
    </row>
    <row r="18" spans="2:13" ht="15" customHeight="1" x14ac:dyDescent="0.15">
      <c r="D18" s="328" t="s">
        <v>173</v>
      </c>
    </row>
    <row r="19" spans="2:13" ht="15" customHeight="1" x14ac:dyDescent="0.15">
      <c r="D19" s="328" t="s">
        <v>202</v>
      </c>
    </row>
    <row r="20" spans="2:13" ht="15" customHeight="1" x14ac:dyDescent="0.15">
      <c r="D20" s="328" t="s">
        <v>174</v>
      </c>
    </row>
    <row r="21" spans="2:13" ht="15" customHeight="1" x14ac:dyDescent="0.15">
      <c r="D21" s="328" t="s">
        <v>192</v>
      </c>
    </row>
    <row r="22" spans="2:13" ht="15" customHeight="1" x14ac:dyDescent="0.15">
      <c r="C22" s="328" t="s">
        <v>123</v>
      </c>
      <c r="D22" s="328" t="s">
        <v>175</v>
      </c>
    </row>
    <row r="23" spans="2:13" ht="15" customHeight="1" x14ac:dyDescent="0.15">
      <c r="D23" s="328" t="s">
        <v>193</v>
      </c>
    </row>
    <row r="24" spans="2:13" ht="15" customHeight="1" x14ac:dyDescent="0.15">
      <c r="D24" s="328" t="s">
        <v>207</v>
      </c>
    </row>
    <row r="25" spans="2:13" ht="15" customHeight="1" x14ac:dyDescent="0.15">
      <c r="D25" s="328" t="s">
        <v>194</v>
      </c>
    </row>
    <row r="26" spans="2:13" ht="15" customHeight="1" x14ac:dyDescent="0.15">
      <c r="C26" s="328" t="s">
        <v>125</v>
      </c>
      <c r="D26" s="328" t="s">
        <v>203</v>
      </c>
    </row>
    <row r="27" spans="2:13" ht="15" customHeight="1" x14ac:dyDescent="0.15">
      <c r="D27" s="328" t="s">
        <v>176</v>
      </c>
    </row>
    <row r="28" spans="2:13" ht="15" customHeight="1" x14ac:dyDescent="0.15">
      <c r="D28" s="328" t="s">
        <v>177</v>
      </c>
    </row>
    <row r="29" spans="2:13" ht="15" customHeight="1" x14ac:dyDescent="0.15">
      <c r="D29" s="328" t="s">
        <v>204</v>
      </c>
    </row>
    <row r="30" spans="2:13" ht="15" customHeight="1" x14ac:dyDescent="0.15">
      <c r="D30" s="328" t="s">
        <v>205</v>
      </c>
    </row>
    <row r="31" spans="2:13" ht="15" customHeight="1" x14ac:dyDescent="0.15"/>
    <row r="32" spans="2:13" ht="15" customHeight="1" x14ac:dyDescent="0.15">
      <c r="B32" s="329" t="s">
        <v>169</v>
      </c>
    </row>
    <row r="33" spans="3:4" ht="15" customHeight="1" x14ac:dyDescent="0.15">
      <c r="D33" s="328" t="s">
        <v>208</v>
      </c>
    </row>
    <row r="34" spans="3:4" ht="15" customHeight="1" x14ac:dyDescent="0.15">
      <c r="C34" s="328" t="s">
        <v>213</v>
      </c>
    </row>
    <row r="35" spans="3:4" ht="15" customHeight="1" x14ac:dyDescent="0.15">
      <c r="C35" s="328" t="s">
        <v>212</v>
      </c>
    </row>
    <row r="36" spans="3:4" ht="9.9499999999999993" customHeight="1" x14ac:dyDescent="0.15"/>
    <row r="37" spans="3:4" ht="15" customHeight="1" x14ac:dyDescent="0.15">
      <c r="C37" s="329" t="s">
        <v>128</v>
      </c>
    </row>
    <row r="38" spans="3:4" ht="15" customHeight="1" x14ac:dyDescent="0.15">
      <c r="D38" s="343" t="s">
        <v>206</v>
      </c>
    </row>
    <row r="39" spans="3:4" x14ac:dyDescent="0.15">
      <c r="D39" s="343" t="s">
        <v>209</v>
      </c>
    </row>
    <row r="40" spans="3:4" ht="9.9499999999999993" customHeight="1" x14ac:dyDescent="0.15">
      <c r="D40" s="343"/>
    </row>
    <row r="41" spans="3:4" x14ac:dyDescent="0.15">
      <c r="C41" s="329" t="s">
        <v>195</v>
      </c>
    </row>
    <row r="42" spans="3:4" x14ac:dyDescent="0.15">
      <c r="D42" s="344" t="s">
        <v>210</v>
      </c>
    </row>
    <row r="43" spans="3:4" x14ac:dyDescent="0.15">
      <c r="D43" s="345" t="s">
        <v>196</v>
      </c>
    </row>
    <row r="44" spans="3:4" x14ac:dyDescent="0.15">
      <c r="D44" s="346" t="s">
        <v>211</v>
      </c>
    </row>
    <row r="45" spans="3:4" x14ac:dyDescent="0.15">
      <c r="D45" s="346" t="s">
        <v>197</v>
      </c>
    </row>
    <row r="46" spans="3:4" x14ac:dyDescent="0.15">
      <c r="D46" s="346"/>
    </row>
    <row r="47" spans="3:4" x14ac:dyDescent="0.15">
      <c r="D47" s="346"/>
    </row>
    <row r="48" spans="3:4" x14ac:dyDescent="0.15">
      <c r="D48" s="346"/>
    </row>
    <row r="49" spans="4:9" x14ac:dyDescent="0.15">
      <c r="D49" s="346"/>
    </row>
    <row r="56" spans="4:9" x14ac:dyDescent="0.15">
      <c r="E56" s="329" t="s">
        <v>129</v>
      </c>
      <c r="H56" s="329" t="s">
        <v>130</v>
      </c>
      <c r="I56" s="329"/>
    </row>
  </sheetData>
  <sheetProtection password="DEBF" sheet="1" objects="1" scenarios="1" selectLockedCells="1"/>
  <mergeCells count="5">
    <mergeCell ref="B2:M2"/>
    <mergeCell ref="J8:M8"/>
    <mergeCell ref="M9:M10"/>
    <mergeCell ref="L9:L10"/>
    <mergeCell ref="J9:J10"/>
  </mergeCells>
  <phoneticPr fontId="1"/>
  <pageMargins left="0.51181102362204722" right="0.51181102362204722" top="0.94488188976377963" bottom="0.55118110236220474" header="0.31496062992125984" footer="0.31496062992125984"/>
  <pageSetup paperSize="9" scale="99" orientation="portrait" horizontalDpi="4294967293" r:id="rId1"/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Visio.Drawing.6" shapeId="8196" r:id="rId4">
          <objectPr defaultSize="0" autoPict="0" r:id="rId5">
            <anchor moveWithCells="1">
              <from>
                <xdr:col>8</xdr:col>
                <xdr:colOff>76200</xdr:colOff>
                <xdr:row>45</xdr:row>
                <xdr:rowOff>47625</xdr:rowOff>
              </from>
              <to>
                <xdr:col>11</xdr:col>
                <xdr:colOff>180975</xdr:colOff>
                <xdr:row>54</xdr:row>
                <xdr:rowOff>114300</xdr:rowOff>
              </to>
            </anchor>
          </objectPr>
        </oleObject>
      </mc:Choice>
      <mc:Fallback>
        <oleObject progId="Visio.Drawing.6" shapeId="819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Z50"/>
  <sheetViews>
    <sheetView workbookViewId="0">
      <selection activeCell="C9" sqref="C9"/>
    </sheetView>
  </sheetViews>
  <sheetFormatPr defaultRowHeight="13.5" x14ac:dyDescent="0.15"/>
  <cols>
    <col min="1" max="1" width="4.375" customWidth="1"/>
    <col min="2" max="2" width="4.875" style="96" customWidth="1"/>
    <col min="3" max="3" width="9.75" style="96" customWidth="1"/>
    <col min="4" max="4" width="7.375" style="96" customWidth="1"/>
    <col min="5" max="5" width="5.875" style="96" customWidth="1"/>
    <col min="6" max="19" width="7.625" style="96" customWidth="1"/>
    <col min="20" max="20" width="28" style="96" customWidth="1"/>
    <col min="21" max="21" width="4.625" style="92" customWidth="1"/>
    <col min="22" max="22" width="22.625" style="92" customWidth="1"/>
    <col min="23" max="23" width="7.5" style="96" customWidth="1"/>
    <col min="24" max="31" width="6.625" style="6" customWidth="1"/>
  </cols>
  <sheetData>
    <row r="1" spans="2:31" ht="22.5" customHeight="1" x14ac:dyDescent="0.1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W1" s="117"/>
    </row>
    <row r="2" spans="2:31" ht="17.25" x14ac:dyDescent="0.15">
      <c r="F2" s="109" t="s">
        <v>92</v>
      </c>
      <c r="I2" s="97"/>
    </row>
    <row r="3" spans="2:31" ht="14.25" thickBot="1" x14ac:dyDescent="0.2"/>
    <row r="4" spans="2:31" x14ac:dyDescent="0.15">
      <c r="B4" s="448" t="s">
        <v>0</v>
      </c>
      <c r="C4" s="451" t="s">
        <v>1</v>
      </c>
      <c r="D4" s="448" t="s">
        <v>12</v>
      </c>
      <c r="E4" s="454" t="s">
        <v>9</v>
      </c>
      <c r="F4" s="442" t="s">
        <v>63</v>
      </c>
      <c r="G4" s="443"/>
      <c r="H4" s="444"/>
      <c r="I4" s="442" t="s">
        <v>65</v>
      </c>
      <c r="J4" s="443"/>
      <c r="K4" s="444"/>
      <c r="L4" s="442" t="s">
        <v>7</v>
      </c>
      <c r="M4" s="443"/>
      <c r="N4" s="444"/>
      <c r="O4" s="442" t="s">
        <v>8</v>
      </c>
      <c r="P4" s="443"/>
      <c r="Q4" s="444"/>
      <c r="R4" s="442" t="s">
        <v>58</v>
      </c>
      <c r="S4" s="457"/>
      <c r="T4" s="442" t="s">
        <v>39</v>
      </c>
      <c r="U4" s="103" t="s">
        <v>100</v>
      </c>
      <c r="V4" s="119"/>
      <c r="X4" s="442" t="s">
        <v>103</v>
      </c>
      <c r="Y4" s="458"/>
      <c r="Z4" s="458"/>
      <c r="AA4" s="459"/>
      <c r="AB4" s="442" t="s">
        <v>104</v>
      </c>
      <c r="AC4" s="458"/>
      <c r="AD4" s="458"/>
      <c r="AE4" s="459"/>
    </row>
    <row r="5" spans="2:31" x14ac:dyDescent="0.15">
      <c r="B5" s="449"/>
      <c r="C5" s="452"/>
      <c r="D5" s="449"/>
      <c r="E5" s="452"/>
      <c r="F5" s="445"/>
      <c r="G5" s="446"/>
      <c r="H5" s="447"/>
      <c r="I5" s="445"/>
      <c r="J5" s="446"/>
      <c r="K5" s="447"/>
      <c r="L5" s="445"/>
      <c r="M5" s="446"/>
      <c r="N5" s="447"/>
      <c r="O5" s="445"/>
      <c r="P5" s="446"/>
      <c r="Q5" s="447"/>
      <c r="R5" s="455" t="s">
        <v>59</v>
      </c>
      <c r="S5" s="456"/>
      <c r="T5" s="455"/>
      <c r="U5" s="36" t="s">
        <v>101</v>
      </c>
      <c r="V5" s="119"/>
      <c r="X5" s="460"/>
      <c r="Y5" s="461"/>
      <c r="Z5" s="461"/>
      <c r="AA5" s="462"/>
      <c r="AB5" s="460"/>
      <c r="AC5" s="461"/>
      <c r="AD5" s="461"/>
      <c r="AE5" s="462"/>
    </row>
    <row r="6" spans="2:31" x14ac:dyDescent="0.15">
      <c r="B6" s="449"/>
      <c r="C6" s="452"/>
      <c r="D6" s="449" t="s">
        <v>36</v>
      </c>
      <c r="E6" s="452"/>
      <c r="F6" s="86" t="s">
        <v>110</v>
      </c>
      <c r="G6" s="32" t="s">
        <v>111</v>
      </c>
      <c r="H6" s="104" t="s">
        <v>93</v>
      </c>
      <c r="I6" s="86" t="s">
        <v>110</v>
      </c>
      <c r="J6" s="32" t="s">
        <v>111</v>
      </c>
      <c r="K6" s="85" t="s">
        <v>93</v>
      </c>
      <c r="L6" s="86" t="s">
        <v>110</v>
      </c>
      <c r="M6" s="95" t="s">
        <v>111</v>
      </c>
      <c r="N6" s="32" t="s">
        <v>93</v>
      </c>
      <c r="O6" s="86" t="s">
        <v>110</v>
      </c>
      <c r="P6" s="32" t="s">
        <v>111</v>
      </c>
      <c r="Q6" s="104" t="s">
        <v>93</v>
      </c>
      <c r="R6" s="463" t="s">
        <v>60</v>
      </c>
      <c r="S6" s="464" t="s">
        <v>11</v>
      </c>
      <c r="T6" s="455"/>
      <c r="U6" s="102" t="s">
        <v>105</v>
      </c>
      <c r="V6" s="118"/>
      <c r="X6" s="105"/>
      <c r="Y6" s="94"/>
      <c r="Z6" s="94"/>
      <c r="AA6" s="104"/>
      <c r="AB6" s="105"/>
      <c r="AC6" s="94"/>
      <c r="AD6" s="94"/>
      <c r="AE6" s="104"/>
    </row>
    <row r="7" spans="2:31" x14ac:dyDescent="0.15">
      <c r="B7" s="449"/>
      <c r="C7" s="452"/>
      <c r="D7" s="449"/>
      <c r="E7" s="452"/>
      <c r="F7" s="86" t="s">
        <v>49</v>
      </c>
      <c r="G7" s="32" t="s">
        <v>53</v>
      </c>
      <c r="H7" s="85" t="s">
        <v>94</v>
      </c>
      <c r="I7" s="86" t="s">
        <v>50</v>
      </c>
      <c r="J7" s="32" t="s">
        <v>54</v>
      </c>
      <c r="K7" s="85" t="s">
        <v>95</v>
      </c>
      <c r="L7" s="86" t="s">
        <v>51</v>
      </c>
      <c r="M7" s="95" t="s">
        <v>55</v>
      </c>
      <c r="N7" s="32" t="s">
        <v>106</v>
      </c>
      <c r="O7" s="86" t="s">
        <v>52</v>
      </c>
      <c r="P7" s="32" t="s">
        <v>56</v>
      </c>
      <c r="Q7" s="32" t="s">
        <v>107</v>
      </c>
      <c r="R7" s="449"/>
      <c r="S7" s="465"/>
      <c r="T7" s="455"/>
      <c r="U7" s="102" t="s">
        <v>102</v>
      </c>
      <c r="V7" s="118"/>
      <c r="X7" s="106" t="s">
        <v>96</v>
      </c>
      <c r="Y7" s="107" t="s">
        <v>97</v>
      </c>
      <c r="Z7" s="107" t="s">
        <v>98</v>
      </c>
      <c r="AA7" s="108" t="s">
        <v>99</v>
      </c>
      <c r="AB7" s="106" t="s">
        <v>96</v>
      </c>
      <c r="AC7" s="107" t="s">
        <v>97</v>
      </c>
      <c r="AD7" s="107" t="s">
        <v>98</v>
      </c>
      <c r="AE7" s="108" t="s">
        <v>99</v>
      </c>
    </row>
    <row r="8" spans="2:31" ht="14.25" thickBot="1" x14ac:dyDescent="0.2">
      <c r="B8" s="450"/>
      <c r="C8" s="453"/>
      <c r="D8" s="450"/>
      <c r="E8" s="85" t="s">
        <v>62</v>
      </c>
      <c r="F8" s="86" t="s">
        <v>10</v>
      </c>
      <c r="G8" s="32" t="s">
        <v>10</v>
      </c>
      <c r="H8" s="85" t="s">
        <v>64</v>
      </c>
      <c r="I8" s="86" t="s">
        <v>10</v>
      </c>
      <c r="J8" s="32" t="s">
        <v>10</v>
      </c>
      <c r="K8" s="85" t="s">
        <v>64</v>
      </c>
      <c r="L8" s="86" t="s">
        <v>10</v>
      </c>
      <c r="M8" s="95" t="s">
        <v>10</v>
      </c>
      <c r="N8" s="32" t="s">
        <v>64</v>
      </c>
      <c r="O8" s="86" t="s">
        <v>10</v>
      </c>
      <c r="P8" s="32" t="s">
        <v>10</v>
      </c>
      <c r="Q8" s="32" t="s">
        <v>64</v>
      </c>
      <c r="R8" s="86" t="s">
        <v>10</v>
      </c>
      <c r="S8" s="95" t="s">
        <v>10</v>
      </c>
      <c r="T8" s="466"/>
      <c r="U8" s="116"/>
      <c r="V8" s="118"/>
      <c r="X8" s="87"/>
      <c r="Y8" s="89"/>
      <c r="Z8" s="89"/>
      <c r="AA8" s="99"/>
      <c r="AB8" s="87"/>
      <c r="AC8" s="89"/>
      <c r="AD8" s="89"/>
      <c r="AE8" s="99"/>
    </row>
    <row r="9" spans="2:31" x14ac:dyDescent="0.15">
      <c r="B9" s="10" t="s">
        <v>16</v>
      </c>
      <c r="C9" s="347"/>
      <c r="D9" s="348"/>
      <c r="E9" s="347"/>
      <c r="F9" s="348"/>
      <c r="G9" s="397"/>
      <c r="H9" s="347"/>
      <c r="I9" s="348"/>
      <c r="J9" s="397"/>
      <c r="K9" s="347"/>
      <c r="L9" s="348"/>
      <c r="M9" s="351"/>
      <c r="N9" s="397"/>
      <c r="O9" s="348"/>
      <c r="P9" s="397"/>
      <c r="Q9" s="397"/>
      <c r="R9" s="53" t="str">
        <f>IF(D9=0,"　",IF(D9&lt;300,"　",IF(D9&gt;600,"　",IF(D9-INT(D9/50)*50&gt;0,"　",IF(F9+I9+L9+O9=0,"　",IF(F9+I9=0,"　",IF(G9&gt;D9+6,"　",IF(J9&gt;D9+6,"　",IF(M9&gt;D9+6,"　",IF(P9&gt;D9+6,"　",MAX(X9:AA9)-MIN(AB9:AE9)+2*IF(D9=300,100,IF(D9=350,100,IF(D9=400,150,IF(D9=450,150,IF(D9=500,200,IF(D9=550,200,IF(D9=600,200,"－")))))))))))))))))</f>
        <v>　</v>
      </c>
      <c r="S9" s="351"/>
      <c r="T9" s="136" t="str">
        <f t="shared" ref="T9:T28" si="0">IF(D9=0,"データ未入力",IF(D9&lt;300,"KHC呼称サイズを正しくありません",IF(D9&gt;600,"KHC呼称サイズを正しくありません",IF(D9-INT(D9/50)*50&gt;0,"KHC呼称サイズを正しくありません",IF(F9+I9+L9+O9=0,"梁サイズの入力",IF(G9&gt;D9+6,"梁1がKHC壁面内に収まりません",IF(J9&gt;D9+6,"梁2がKHC壁面内に収まりません",IF(M9&gt;D9+6,"梁3がKHC壁面内に収まりません",IF(P9&gt;D9+6,"梁4がKHC壁面内に収まりません",IF(R9-S9&gt;0,"決定長さ（用長さ以上）を指定下さい","計算"))))))))))</f>
        <v>データ未入力</v>
      </c>
      <c r="U9" s="207" t="str">
        <f t="shared" ref="U9:U28" si="1">IF(D9=0," ",IF(F9&gt;0,1,0)+IF(I9&gt;0,1,0)+IF(L9&gt;0,1,0)+IF(O9&gt;0,1,0))</f>
        <v xml:space="preserve"> </v>
      </c>
      <c r="V9" s="119"/>
      <c r="W9" s="5"/>
      <c r="X9" s="53" t="str">
        <f t="shared" ref="X9:X28" si="2">IF(F9=0," ",H9)</f>
        <v xml:space="preserve"> </v>
      </c>
      <c r="Y9" s="214" t="str">
        <f t="shared" ref="Y9:Y28" si="3">IF(I9=0," ",K9)</f>
        <v xml:space="preserve"> </v>
      </c>
      <c r="Z9" s="214" t="str">
        <f t="shared" ref="Z9:Z28" si="4">IF(L9=0," ",N9)</f>
        <v xml:space="preserve"> </v>
      </c>
      <c r="AA9" s="215" t="str">
        <f t="shared" ref="AA9:AA28" si="5">IF(O9=0," ",Q9)</f>
        <v xml:space="preserve"> </v>
      </c>
      <c r="AB9" s="53" t="str">
        <f t="shared" ref="AB9:AB28" si="6">IF(F9=0," ",H9-F9)</f>
        <v xml:space="preserve"> </v>
      </c>
      <c r="AC9" s="214" t="str">
        <f t="shared" ref="AC9:AC28" si="7">IF(I9=0," ",K9-I9)</f>
        <v xml:space="preserve"> </v>
      </c>
      <c r="AD9" s="214" t="str">
        <f t="shared" ref="AD9:AD28" si="8">IF(L9=0," ",N9-L9)</f>
        <v xml:space="preserve"> </v>
      </c>
      <c r="AE9" s="215" t="str">
        <f t="shared" ref="AE9:AE28" si="9">IF(O9=0," ",Q9-O9)</f>
        <v xml:space="preserve"> </v>
      </c>
    </row>
    <row r="10" spans="2:31" x14ac:dyDescent="0.15">
      <c r="B10" s="11" t="s">
        <v>17</v>
      </c>
      <c r="C10" s="353"/>
      <c r="D10" s="354"/>
      <c r="E10" s="353"/>
      <c r="F10" s="354"/>
      <c r="G10" s="400"/>
      <c r="H10" s="353"/>
      <c r="I10" s="354"/>
      <c r="J10" s="400"/>
      <c r="K10" s="353"/>
      <c r="L10" s="354"/>
      <c r="M10" s="357"/>
      <c r="N10" s="400"/>
      <c r="O10" s="354"/>
      <c r="P10" s="400"/>
      <c r="Q10" s="400"/>
      <c r="R10" s="54" t="str">
        <f t="shared" ref="R10:R28" si="10">IF(D10=0,"　",IF(D10&lt;300,"　",IF(D10&gt;600,"　",IF(D10-INT(D10/50)*50&gt;0,"　",IF(F10+I10+L10+O10=0,"　",IF(F10+I10=0,"　",IF(G10&gt;D10+6,"　",IF(J10&gt;D10+6,"　",IF(M10&gt;D10+6,"　",IF(P10&gt;D10+6,"　",MAX(X10:AA10)-MIN(AB10:AE10)+2*IF(D10=300,100,IF(D10=350,100,IF(D10=400,150,IF(D10=450,150,IF(D10=500,200,IF(D10=550,200,IF(D10=600,200,"－")))))))))))))))))</f>
        <v>　</v>
      </c>
      <c r="S10" s="357"/>
      <c r="T10" s="136" t="str">
        <f t="shared" si="0"/>
        <v>データ未入力</v>
      </c>
      <c r="U10" s="208" t="str">
        <f t="shared" si="1"/>
        <v xml:space="preserve"> </v>
      </c>
      <c r="V10" s="119"/>
      <c r="W10" s="5"/>
      <c r="X10" s="54" t="str">
        <f t="shared" si="2"/>
        <v xml:space="preserve"> </v>
      </c>
      <c r="Y10" s="216" t="str">
        <f t="shared" si="3"/>
        <v xml:space="preserve"> </v>
      </c>
      <c r="Z10" s="216" t="str">
        <f t="shared" si="4"/>
        <v xml:space="preserve"> </v>
      </c>
      <c r="AA10" s="217" t="str">
        <f t="shared" si="5"/>
        <v xml:space="preserve"> </v>
      </c>
      <c r="AB10" s="54" t="str">
        <f t="shared" si="6"/>
        <v xml:space="preserve"> </v>
      </c>
      <c r="AC10" s="216" t="str">
        <f t="shared" si="7"/>
        <v xml:space="preserve"> </v>
      </c>
      <c r="AD10" s="216" t="str">
        <f t="shared" si="8"/>
        <v xml:space="preserve"> </v>
      </c>
      <c r="AE10" s="217" t="str">
        <f t="shared" si="9"/>
        <v xml:space="preserve"> </v>
      </c>
    </row>
    <row r="11" spans="2:31" x14ac:dyDescent="0.15">
      <c r="B11" s="11" t="s">
        <v>18</v>
      </c>
      <c r="C11" s="353"/>
      <c r="D11" s="354"/>
      <c r="E11" s="353"/>
      <c r="F11" s="354"/>
      <c r="G11" s="400"/>
      <c r="H11" s="353"/>
      <c r="I11" s="354"/>
      <c r="J11" s="400"/>
      <c r="K11" s="353"/>
      <c r="L11" s="354"/>
      <c r="M11" s="357"/>
      <c r="N11" s="400"/>
      <c r="O11" s="354"/>
      <c r="P11" s="400"/>
      <c r="Q11" s="400"/>
      <c r="R11" s="54" t="str">
        <f t="shared" si="10"/>
        <v>　</v>
      </c>
      <c r="S11" s="357"/>
      <c r="T11" s="136" t="str">
        <f t="shared" si="0"/>
        <v>データ未入力</v>
      </c>
      <c r="U11" s="208" t="str">
        <f t="shared" si="1"/>
        <v xml:space="preserve"> </v>
      </c>
      <c r="V11" s="119"/>
      <c r="W11" s="5"/>
      <c r="X11" s="54" t="str">
        <f t="shared" si="2"/>
        <v xml:space="preserve"> </v>
      </c>
      <c r="Y11" s="216" t="str">
        <f t="shared" si="3"/>
        <v xml:space="preserve"> </v>
      </c>
      <c r="Z11" s="216" t="str">
        <f t="shared" si="4"/>
        <v xml:space="preserve"> </v>
      </c>
      <c r="AA11" s="217" t="str">
        <f t="shared" si="5"/>
        <v xml:space="preserve"> </v>
      </c>
      <c r="AB11" s="54" t="str">
        <f t="shared" si="6"/>
        <v xml:space="preserve"> </v>
      </c>
      <c r="AC11" s="216" t="str">
        <f t="shared" si="7"/>
        <v xml:space="preserve"> </v>
      </c>
      <c r="AD11" s="216" t="str">
        <f t="shared" si="8"/>
        <v xml:space="preserve"> </v>
      </c>
      <c r="AE11" s="217" t="str">
        <f t="shared" si="9"/>
        <v xml:space="preserve"> </v>
      </c>
    </row>
    <row r="12" spans="2:31" x14ac:dyDescent="0.15">
      <c r="B12" s="11" t="s">
        <v>19</v>
      </c>
      <c r="C12" s="353"/>
      <c r="D12" s="354"/>
      <c r="E12" s="353"/>
      <c r="F12" s="354"/>
      <c r="G12" s="400"/>
      <c r="H12" s="353"/>
      <c r="I12" s="354"/>
      <c r="J12" s="400"/>
      <c r="K12" s="353"/>
      <c r="L12" s="354"/>
      <c r="M12" s="357"/>
      <c r="N12" s="400"/>
      <c r="O12" s="354"/>
      <c r="P12" s="400"/>
      <c r="Q12" s="400"/>
      <c r="R12" s="54" t="str">
        <f t="shared" si="10"/>
        <v>　</v>
      </c>
      <c r="S12" s="357"/>
      <c r="T12" s="136" t="str">
        <f t="shared" si="0"/>
        <v>データ未入力</v>
      </c>
      <c r="U12" s="208" t="str">
        <f t="shared" si="1"/>
        <v xml:space="preserve"> </v>
      </c>
      <c r="V12" s="119"/>
      <c r="W12" s="5"/>
      <c r="X12" s="54" t="str">
        <f t="shared" si="2"/>
        <v xml:space="preserve"> </v>
      </c>
      <c r="Y12" s="216" t="str">
        <f t="shared" si="3"/>
        <v xml:space="preserve"> </v>
      </c>
      <c r="Z12" s="216" t="str">
        <f t="shared" si="4"/>
        <v xml:space="preserve"> </v>
      </c>
      <c r="AA12" s="217" t="str">
        <f t="shared" si="5"/>
        <v xml:space="preserve"> </v>
      </c>
      <c r="AB12" s="54" t="str">
        <f t="shared" si="6"/>
        <v xml:space="preserve"> </v>
      </c>
      <c r="AC12" s="216" t="str">
        <f t="shared" si="7"/>
        <v xml:space="preserve"> </v>
      </c>
      <c r="AD12" s="216" t="str">
        <f t="shared" si="8"/>
        <v xml:space="preserve"> </v>
      </c>
      <c r="AE12" s="217" t="str">
        <f t="shared" si="9"/>
        <v xml:space="preserve"> </v>
      </c>
    </row>
    <row r="13" spans="2:31" x14ac:dyDescent="0.15">
      <c r="B13" s="13" t="s">
        <v>20</v>
      </c>
      <c r="C13" s="359"/>
      <c r="D13" s="360"/>
      <c r="E13" s="359"/>
      <c r="F13" s="360"/>
      <c r="G13" s="403"/>
      <c r="H13" s="359"/>
      <c r="I13" s="360"/>
      <c r="J13" s="403"/>
      <c r="K13" s="359"/>
      <c r="L13" s="372"/>
      <c r="M13" s="375"/>
      <c r="N13" s="403"/>
      <c r="O13" s="360"/>
      <c r="P13" s="403"/>
      <c r="Q13" s="403"/>
      <c r="R13" s="55" t="str">
        <f t="shared" si="10"/>
        <v>　</v>
      </c>
      <c r="S13" s="363"/>
      <c r="T13" s="137" t="str">
        <f t="shared" si="0"/>
        <v>データ未入力</v>
      </c>
      <c r="U13" s="209" t="str">
        <f t="shared" si="1"/>
        <v xml:space="preserve"> </v>
      </c>
      <c r="V13" s="119"/>
      <c r="W13" s="5"/>
      <c r="X13" s="55" t="str">
        <f t="shared" si="2"/>
        <v xml:space="preserve"> </v>
      </c>
      <c r="Y13" s="218" t="str">
        <f t="shared" si="3"/>
        <v xml:space="preserve"> </v>
      </c>
      <c r="Z13" s="218" t="str">
        <f t="shared" si="4"/>
        <v xml:space="preserve"> </v>
      </c>
      <c r="AA13" s="219" t="str">
        <f t="shared" si="5"/>
        <v xml:space="preserve"> </v>
      </c>
      <c r="AB13" s="55" t="str">
        <f t="shared" si="6"/>
        <v xml:space="preserve"> </v>
      </c>
      <c r="AC13" s="218" t="str">
        <f t="shared" si="7"/>
        <v xml:space="preserve"> </v>
      </c>
      <c r="AD13" s="218" t="str">
        <f t="shared" si="8"/>
        <v xml:space="preserve"> </v>
      </c>
      <c r="AE13" s="219" t="str">
        <f t="shared" si="9"/>
        <v xml:space="preserve"> </v>
      </c>
    </row>
    <row r="14" spans="2:31" x14ac:dyDescent="0.15">
      <c r="B14" s="15" t="s">
        <v>21</v>
      </c>
      <c r="C14" s="365"/>
      <c r="D14" s="366"/>
      <c r="E14" s="365"/>
      <c r="F14" s="366"/>
      <c r="G14" s="406"/>
      <c r="H14" s="365"/>
      <c r="I14" s="366"/>
      <c r="J14" s="406"/>
      <c r="K14" s="365"/>
      <c r="L14" s="366"/>
      <c r="M14" s="369"/>
      <c r="N14" s="406"/>
      <c r="O14" s="366"/>
      <c r="P14" s="406"/>
      <c r="Q14" s="406"/>
      <c r="R14" s="56" t="str">
        <f t="shared" si="10"/>
        <v>　</v>
      </c>
      <c r="S14" s="369"/>
      <c r="T14" s="138" t="str">
        <f t="shared" si="0"/>
        <v>データ未入力</v>
      </c>
      <c r="U14" s="210" t="str">
        <f t="shared" si="1"/>
        <v xml:space="preserve"> </v>
      </c>
      <c r="V14" s="119"/>
      <c r="W14" s="5"/>
      <c r="X14" s="56" t="str">
        <f t="shared" si="2"/>
        <v xml:space="preserve"> </v>
      </c>
      <c r="Y14" s="220" t="str">
        <f t="shared" si="3"/>
        <v xml:space="preserve"> </v>
      </c>
      <c r="Z14" s="220" t="str">
        <f t="shared" si="4"/>
        <v xml:space="preserve"> </v>
      </c>
      <c r="AA14" s="221" t="str">
        <f t="shared" si="5"/>
        <v xml:space="preserve"> </v>
      </c>
      <c r="AB14" s="56" t="str">
        <f t="shared" si="6"/>
        <v xml:space="preserve"> </v>
      </c>
      <c r="AC14" s="220" t="str">
        <f t="shared" si="7"/>
        <v xml:space="preserve"> </v>
      </c>
      <c r="AD14" s="220" t="str">
        <f t="shared" si="8"/>
        <v xml:space="preserve"> </v>
      </c>
      <c r="AE14" s="221" t="str">
        <f t="shared" si="9"/>
        <v xml:space="preserve"> </v>
      </c>
    </row>
    <row r="15" spans="2:31" x14ac:dyDescent="0.15">
      <c r="B15" s="11" t="s">
        <v>22</v>
      </c>
      <c r="C15" s="353"/>
      <c r="D15" s="354"/>
      <c r="E15" s="353"/>
      <c r="F15" s="354"/>
      <c r="G15" s="400"/>
      <c r="H15" s="353"/>
      <c r="I15" s="354"/>
      <c r="J15" s="400"/>
      <c r="K15" s="353"/>
      <c r="L15" s="354"/>
      <c r="M15" s="357"/>
      <c r="N15" s="400"/>
      <c r="O15" s="354"/>
      <c r="P15" s="400"/>
      <c r="Q15" s="400"/>
      <c r="R15" s="54" t="str">
        <f t="shared" si="10"/>
        <v>　</v>
      </c>
      <c r="S15" s="357"/>
      <c r="T15" s="136" t="str">
        <f t="shared" si="0"/>
        <v>データ未入力</v>
      </c>
      <c r="U15" s="208" t="str">
        <f t="shared" si="1"/>
        <v xml:space="preserve"> </v>
      </c>
      <c r="V15" s="119"/>
      <c r="W15" s="5"/>
      <c r="X15" s="54" t="str">
        <f t="shared" si="2"/>
        <v xml:space="preserve"> </v>
      </c>
      <c r="Y15" s="216" t="str">
        <f t="shared" si="3"/>
        <v xml:space="preserve"> </v>
      </c>
      <c r="Z15" s="216" t="str">
        <f t="shared" si="4"/>
        <v xml:space="preserve"> </v>
      </c>
      <c r="AA15" s="217" t="str">
        <f t="shared" si="5"/>
        <v xml:space="preserve"> </v>
      </c>
      <c r="AB15" s="54" t="str">
        <f t="shared" si="6"/>
        <v xml:space="preserve"> </v>
      </c>
      <c r="AC15" s="216" t="str">
        <f t="shared" si="7"/>
        <v xml:space="preserve"> </v>
      </c>
      <c r="AD15" s="216" t="str">
        <f t="shared" si="8"/>
        <v xml:space="preserve"> </v>
      </c>
      <c r="AE15" s="217" t="str">
        <f t="shared" si="9"/>
        <v xml:space="preserve"> </v>
      </c>
    </row>
    <row r="16" spans="2:31" x14ac:dyDescent="0.15">
      <c r="B16" s="11" t="s">
        <v>23</v>
      </c>
      <c r="C16" s="353"/>
      <c r="D16" s="354"/>
      <c r="E16" s="353"/>
      <c r="F16" s="354"/>
      <c r="G16" s="400"/>
      <c r="H16" s="353"/>
      <c r="I16" s="354"/>
      <c r="J16" s="400"/>
      <c r="K16" s="353"/>
      <c r="L16" s="354"/>
      <c r="M16" s="357"/>
      <c r="N16" s="400"/>
      <c r="O16" s="354"/>
      <c r="P16" s="400"/>
      <c r="Q16" s="400"/>
      <c r="R16" s="54" t="str">
        <f t="shared" si="10"/>
        <v>　</v>
      </c>
      <c r="S16" s="357"/>
      <c r="T16" s="136" t="str">
        <f t="shared" si="0"/>
        <v>データ未入力</v>
      </c>
      <c r="U16" s="208" t="str">
        <f t="shared" si="1"/>
        <v xml:space="preserve"> </v>
      </c>
      <c r="V16" s="119"/>
      <c r="W16" s="5"/>
      <c r="X16" s="54" t="str">
        <f t="shared" si="2"/>
        <v xml:space="preserve"> </v>
      </c>
      <c r="Y16" s="216" t="str">
        <f t="shared" si="3"/>
        <v xml:space="preserve"> </v>
      </c>
      <c r="Z16" s="216" t="str">
        <f t="shared" si="4"/>
        <v xml:space="preserve"> </v>
      </c>
      <c r="AA16" s="217" t="str">
        <f t="shared" si="5"/>
        <v xml:space="preserve"> </v>
      </c>
      <c r="AB16" s="54" t="str">
        <f t="shared" si="6"/>
        <v xml:space="preserve"> </v>
      </c>
      <c r="AC16" s="216" t="str">
        <f t="shared" si="7"/>
        <v xml:space="preserve"> </v>
      </c>
      <c r="AD16" s="216" t="str">
        <f t="shared" si="8"/>
        <v xml:space="preserve"> </v>
      </c>
      <c r="AE16" s="217" t="str">
        <f t="shared" si="9"/>
        <v xml:space="preserve"> </v>
      </c>
    </row>
    <row r="17" spans="2:31" x14ac:dyDescent="0.15">
      <c r="B17" s="11" t="s">
        <v>24</v>
      </c>
      <c r="C17" s="353"/>
      <c r="D17" s="354"/>
      <c r="E17" s="353"/>
      <c r="F17" s="354"/>
      <c r="G17" s="400"/>
      <c r="H17" s="353"/>
      <c r="I17" s="354"/>
      <c r="J17" s="400"/>
      <c r="K17" s="353"/>
      <c r="L17" s="354"/>
      <c r="M17" s="357"/>
      <c r="N17" s="400"/>
      <c r="O17" s="354"/>
      <c r="P17" s="400"/>
      <c r="Q17" s="400"/>
      <c r="R17" s="54" t="str">
        <f t="shared" si="10"/>
        <v>　</v>
      </c>
      <c r="S17" s="357"/>
      <c r="T17" s="136" t="str">
        <f t="shared" si="0"/>
        <v>データ未入力</v>
      </c>
      <c r="U17" s="208" t="str">
        <f t="shared" si="1"/>
        <v xml:space="preserve"> </v>
      </c>
      <c r="V17" s="119"/>
      <c r="W17" s="5"/>
      <c r="X17" s="54" t="str">
        <f t="shared" si="2"/>
        <v xml:space="preserve"> </v>
      </c>
      <c r="Y17" s="216" t="str">
        <f t="shared" si="3"/>
        <v xml:space="preserve"> </v>
      </c>
      <c r="Z17" s="216" t="str">
        <f t="shared" si="4"/>
        <v xml:space="preserve"> </v>
      </c>
      <c r="AA17" s="217" t="str">
        <f t="shared" si="5"/>
        <v xml:space="preserve"> </v>
      </c>
      <c r="AB17" s="54" t="str">
        <f t="shared" si="6"/>
        <v xml:space="preserve"> </v>
      </c>
      <c r="AC17" s="216" t="str">
        <f t="shared" si="7"/>
        <v xml:space="preserve"> </v>
      </c>
      <c r="AD17" s="216" t="str">
        <f t="shared" si="8"/>
        <v xml:space="preserve"> </v>
      </c>
      <c r="AE17" s="217" t="str">
        <f t="shared" si="9"/>
        <v xml:space="preserve"> </v>
      </c>
    </row>
    <row r="18" spans="2:31" x14ac:dyDescent="0.15">
      <c r="B18" s="16" t="s">
        <v>25</v>
      </c>
      <c r="C18" s="371"/>
      <c r="D18" s="372"/>
      <c r="E18" s="371"/>
      <c r="F18" s="372"/>
      <c r="G18" s="410"/>
      <c r="H18" s="371"/>
      <c r="I18" s="372"/>
      <c r="J18" s="410"/>
      <c r="K18" s="371"/>
      <c r="L18" s="372"/>
      <c r="M18" s="375"/>
      <c r="N18" s="410"/>
      <c r="O18" s="372"/>
      <c r="P18" s="410"/>
      <c r="Q18" s="410"/>
      <c r="R18" s="57" t="str">
        <f t="shared" si="10"/>
        <v>　</v>
      </c>
      <c r="S18" s="375"/>
      <c r="T18" s="139" t="str">
        <f t="shared" si="0"/>
        <v>データ未入力</v>
      </c>
      <c r="U18" s="211" t="str">
        <f t="shared" si="1"/>
        <v xml:space="preserve"> </v>
      </c>
      <c r="V18" s="119"/>
      <c r="W18" s="5"/>
      <c r="X18" s="57" t="str">
        <f t="shared" si="2"/>
        <v xml:space="preserve"> </v>
      </c>
      <c r="Y18" s="222" t="str">
        <f t="shared" si="3"/>
        <v xml:space="preserve"> </v>
      </c>
      <c r="Z18" s="222" t="str">
        <f t="shared" si="4"/>
        <v xml:space="preserve"> </v>
      </c>
      <c r="AA18" s="223" t="str">
        <f t="shared" si="5"/>
        <v xml:space="preserve"> </v>
      </c>
      <c r="AB18" s="57" t="str">
        <f t="shared" si="6"/>
        <v xml:space="preserve"> </v>
      </c>
      <c r="AC18" s="222" t="str">
        <f t="shared" si="7"/>
        <v xml:space="preserve"> </v>
      </c>
      <c r="AD18" s="222" t="str">
        <f t="shared" si="8"/>
        <v xml:space="preserve"> </v>
      </c>
      <c r="AE18" s="223" t="str">
        <f t="shared" si="9"/>
        <v xml:space="preserve"> </v>
      </c>
    </row>
    <row r="19" spans="2:31" x14ac:dyDescent="0.15">
      <c r="B19" s="14" t="s">
        <v>26</v>
      </c>
      <c r="C19" s="377"/>
      <c r="D19" s="378"/>
      <c r="E19" s="377"/>
      <c r="F19" s="378"/>
      <c r="G19" s="413"/>
      <c r="H19" s="377"/>
      <c r="I19" s="378"/>
      <c r="J19" s="413"/>
      <c r="K19" s="377"/>
      <c r="L19" s="378"/>
      <c r="M19" s="381"/>
      <c r="N19" s="413"/>
      <c r="O19" s="378"/>
      <c r="P19" s="413"/>
      <c r="Q19" s="413"/>
      <c r="R19" s="56" t="str">
        <f t="shared" si="10"/>
        <v>　</v>
      </c>
      <c r="S19" s="369"/>
      <c r="T19" s="140" t="str">
        <f t="shared" si="0"/>
        <v>データ未入力</v>
      </c>
      <c r="U19" s="212" t="str">
        <f t="shared" si="1"/>
        <v xml:space="preserve"> </v>
      </c>
      <c r="V19" s="119"/>
      <c r="W19" s="5"/>
      <c r="X19" s="224" t="str">
        <f t="shared" si="2"/>
        <v xml:space="preserve"> </v>
      </c>
      <c r="Y19" s="225" t="str">
        <f t="shared" si="3"/>
        <v xml:space="preserve"> </v>
      </c>
      <c r="Z19" s="225" t="str">
        <f t="shared" si="4"/>
        <v xml:space="preserve"> </v>
      </c>
      <c r="AA19" s="226" t="str">
        <f t="shared" si="5"/>
        <v xml:space="preserve"> </v>
      </c>
      <c r="AB19" s="224" t="str">
        <f t="shared" si="6"/>
        <v xml:space="preserve"> </v>
      </c>
      <c r="AC19" s="225" t="str">
        <f t="shared" si="7"/>
        <v xml:space="preserve"> </v>
      </c>
      <c r="AD19" s="225" t="str">
        <f t="shared" si="8"/>
        <v xml:space="preserve"> </v>
      </c>
      <c r="AE19" s="226" t="str">
        <f t="shared" si="9"/>
        <v xml:space="preserve"> </v>
      </c>
    </row>
    <row r="20" spans="2:31" x14ac:dyDescent="0.15">
      <c r="B20" s="11" t="s">
        <v>27</v>
      </c>
      <c r="C20" s="353"/>
      <c r="D20" s="354"/>
      <c r="E20" s="353"/>
      <c r="F20" s="354"/>
      <c r="G20" s="400"/>
      <c r="H20" s="353"/>
      <c r="I20" s="354"/>
      <c r="J20" s="400"/>
      <c r="K20" s="353"/>
      <c r="L20" s="354"/>
      <c r="M20" s="357"/>
      <c r="N20" s="400"/>
      <c r="O20" s="354"/>
      <c r="P20" s="400"/>
      <c r="Q20" s="400"/>
      <c r="R20" s="54" t="str">
        <f t="shared" si="10"/>
        <v>　</v>
      </c>
      <c r="S20" s="357"/>
      <c r="T20" s="136" t="str">
        <f t="shared" si="0"/>
        <v>データ未入力</v>
      </c>
      <c r="U20" s="208" t="str">
        <f t="shared" si="1"/>
        <v xml:space="preserve"> </v>
      </c>
      <c r="V20" s="119"/>
      <c r="W20" s="5"/>
      <c r="X20" s="54" t="str">
        <f t="shared" si="2"/>
        <v xml:space="preserve"> </v>
      </c>
      <c r="Y20" s="216" t="str">
        <f t="shared" si="3"/>
        <v xml:space="preserve"> </v>
      </c>
      <c r="Z20" s="216" t="str">
        <f t="shared" si="4"/>
        <v xml:space="preserve"> </v>
      </c>
      <c r="AA20" s="217" t="str">
        <f t="shared" si="5"/>
        <v xml:space="preserve"> </v>
      </c>
      <c r="AB20" s="54" t="str">
        <f t="shared" si="6"/>
        <v xml:space="preserve"> </v>
      </c>
      <c r="AC20" s="216" t="str">
        <f t="shared" si="7"/>
        <v xml:space="preserve"> </v>
      </c>
      <c r="AD20" s="216" t="str">
        <f t="shared" si="8"/>
        <v xml:space="preserve"> </v>
      </c>
      <c r="AE20" s="217" t="str">
        <f t="shared" si="9"/>
        <v xml:space="preserve"> </v>
      </c>
    </row>
    <row r="21" spans="2:31" x14ac:dyDescent="0.15">
      <c r="B21" s="11" t="s">
        <v>28</v>
      </c>
      <c r="C21" s="353"/>
      <c r="D21" s="354"/>
      <c r="E21" s="353"/>
      <c r="F21" s="354"/>
      <c r="G21" s="400"/>
      <c r="H21" s="353"/>
      <c r="I21" s="354"/>
      <c r="J21" s="400"/>
      <c r="K21" s="353"/>
      <c r="L21" s="354"/>
      <c r="M21" s="357"/>
      <c r="N21" s="400"/>
      <c r="O21" s="354"/>
      <c r="P21" s="400"/>
      <c r="Q21" s="400"/>
      <c r="R21" s="54" t="str">
        <f t="shared" si="10"/>
        <v>　</v>
      </c>
      <c r="S21" s="357"/>
      <c r="T21" s="136" t="str">
        <f t="shared" si="0"/>
        <v>データ未入力</v>
      </c>
      <c r="U21" s="208" t="str">
        <f t="shared" si="1"/>
        <v xml:space="preserve"> </v>
      </c>
      <c r="V21" s="119"/>
      <c r="W21" s="5"/>
      <c r="X21" s="54" t="str">
        <f t="shared" si="2"/>
        <v xml:space="preserve"> </v>
      </c>
      <c r="Y21" s="216" t="str">
        <f t="shared" si="3"/>
        <v xml:space="preserve"> </v>
      </c>
      <c r="Z21" s="216" t="str">
        <f t="shared" si="4"/>
        <v xml:space="preserve"> </v>
      </c>
      <c r="AA21" s="217" t="str">
        <f t="shared" si="5"/>
        <v xml:space="preserve"> </v>
      </c>
      <c r="AB21" s="54" t="str">
        <f t="shared" si="6"/>
        <v xml:space="preserve"> </v>
      </c>
      <c r="AC21" s="216" t="str">
        <f t="shared" si="7"/>
        <v xml:space="preserve"> </v>
      </c>
      <c r="AD21" s="216" t="str">
        <f t="shared" si="8"/>
        <v xml:space="preserve"> </v>
      </c>
      <c r="AE21" s="217" t="str">
        <f t="shared" si="9"/>
        <v xml:space="preserve"> </v>
      </c>
    </row>
    <row r="22" spans="2:31" x14ac:dyDescent="0.15">
      <c r="B22" s="11" t="s">
        <v>29</v>
      </c>
      <c r="C22" s="353"/>
      <c r="D22" s="354"/>
      <c r="E22" s="353"/>
      <c r="F22" s="354"/>
      <c r="G22" s="400"/>
      <c r="H22" s="353"/>
      <c r="I22" s="354"/>
      <c r="J22" s="400"/>
      <c r="K22" s="353"/>
      <c r="L22" s="354"/>
      <c r="M22" s="357"/>
      <c r="N22" s="400"/>
      <c r="O22" s="354"/>
      <c r="P22" s="400"/>
      <c r="Q22" s="400"/>
      <c r="R22" s="54" t="str">
        <f t="shared" si="10"/>
        <v>　</v>
      </c>
      <c r="S22" s="357"/>
      <c r="T22" s="136" t="str">
        <f t="shared" si="0"/>
        <v>データ未入力</v>
      </c>
      <c r="U22" s="208" t="str">
        <f t="shared" si="1"/>
        <v xml:space="preserve"> </v>
      </c>
      <c r="V22" s="119"/>
      <c r="W22" s="5"/>
      <c r="X22" s="54" t="str">
        <f t="shared" si="2"/>
        <v xml:space="preserve"> </v>
      </c>
      <c r="Y22" s="216" t="str">
        <f t="shared" si="3"/>
        <v xml:space="preserve"> </v>
      </c>
      <c r="Z22" s="216" t="str">
        <f t="shared" si="4"/>
        <v xml:space="preserve"> </v>
      </c>
      <c r="AA22" s="217" t="str">
        <f t="shared" si="5"/>
        <v xml:space="preserve"> </v>
      </c>
      <c r="AB22" s="54" t="str">
        <f t="shared" si="6"/>
        <v xml:space="preserve"> </v>
      </c>
      <c r="AC22" s="216" t="str">
        <f t="shared" si="7"/>
        <v xml:space="preserve"> </v>
      </c>
      <c r="AD22" s="216" t="str">
        <f t="shared" si="8"/>
        <v xml:space="preserve"> </v>
      </c>
      <c r="AE22" s="217" t="str">
        <f t="shared" si="9"/>
        <v xml:space="preserve"> </v>
      </c>
    </row>
    <row r="23" spans="2:31" x14ac:dyDescent="0.15">
      <c r="B23" s="16" t="s">
        <v>30</v>
      </c>
      <c r="C23" s="371"/>
      <c r="D23" s="372"/>
      <c r="E23" s="371"/>
      <c r="F23" s="372"/>
      <c r="G23" s="410"/>
      <c r="H23" s="371"/>
      <c r="I23" s="372"/>
      <c r="J23" s="410"/>
      <c r="K23" s="371"/>
      <c r="L23" s="372"/>
      <c r="M23" s="375"/>
      <c r="N23" s="410"/>
      <c r="O23" s="372"/>
      <c r="P23" s="410"/>
      <c r="Q23" s="410"/>
      <c r="R23" s="57" t="str">
        <f t="shared" si="10"/>
        <v>　</v>
      </c>
      <c r="S23" s="375"/>
      <c r="T23" s="141" t="str">
        <f t="shared" si="0"/>
        <v>データ未入力</v>
      </c>
      <c r="U23" s="209" t="str">
        <f t="shared" si="1"/>
        <v xml:space="preserve"> </v>
      </c>
      <c r="V23" s="119"/>
      <c r="W23" s="5"/>
      <c r="X23" s="55" t="str">
        <f t="shared" si="2"/>
        <v xml:space="preserve"> </v>
      </c>
      <c r="Y23" s="218" t="str">
        <f t="shared" si="3"/>
        <v xml:space="preserve"> </v>
      </c>
      <c r="Z23" s="218" t="str">
        <f t="shared" si="4"/>
        <v xml:space="preserve"> </v>
      </c>
      <c r="AA23" s="219" t="str">
        <f t="shared" si="5"/>
        <v xml:space="preserve"> </v>
      </c>
      <c r="AB23" s="55" t="str">
        <f t="shared" si="6"/>
        <v xml:space="preserve"> </v>
      </c>
      <c r="AC23" s="218" t="str">
        <f t="shared" si="7"/>
        <v xml:space="preserve"> </v>
      </c>
      <c r="AD23" s="218" t="str">
        <f t="shared" si="8"/>
        <v xml:space="preserve"> </v>
      </c>
      <c r="AE23" s="219" t="str">
        <f t="shared" si="9"/>
        <v xml:space="preserve"> </v>
      </c>
    </row>
    <row r="24" spans="2:31" x14ac:dyDescent="0.15">
      <c r="B24" s="14" t="s">
        <v>31</v>
      </c>
      <c r="C24" s="377"/>
      <c r="D24" s="378"/>
      <c r="E24" s="377"/>
      <c r="F24" s="378"/>
      <c r="G24" s="413"/>
      <c r="H24" s="377"/>
      <c r="I24" s="378"/>
      <c r="J24" s="413"/>
      <c r="K24" s="377"/>
      <c r="L24" s="378"/>
      <c r="M24" s="381"/>
      <c r="N24" s="413"/>
      <c r="O24" s="378"/>
      <c r="P24" s="413"/>
      <c r="Q24" s="413"/>
      <c r="R24" s="56" t="str">
        <f t="shared" si="10"/>
        <v>　</v>
      </c>
      <c r="S24" s="369"/>
      <c r="T24" s="138" t="str">
        <f t="shared" si="0"/>
        <v>データ未入力</v>
      </c>
      <c r="U24" s="210" t="str">
        <f t="shared" si="1"/>
        <v xml:space="preserve"> </v>
      </c>
      <c r="V24" s="119"/>
      <c r="W24" s="5"/>
      <c r="X24" s="56" t="str">
        <f t="shared" si="2"/>
        <v xml:space="preserve"> </v>
      </c>
      <c r="Y24" s="220" t="str">
        <f t="shared" si="3"/>
        <v xml:space="preserve"> </v>
      </c>
      <c r="Z24" s="220" t="str">
        <f t="shared" si="4"/>
        <v xml:space="preserve"> </v>
      </c>
      <c r="AA24" s="221" t="str">
        <f t="shared" si="5"/>
        <v xml:space="preserve"> </v>
      </c>
      <c r="AB24" s="56" t="str">
        <f t="shared" si="6"/>
        <v xml:space="preserve"> </v>
      </c>
      <c r="AC24" s="220" t="str">
        <f t="shared" si="7"/>
        <v xml:space="preserve"> </v>
      </c>
      <c r="AD24" s="220" t="str">
        <f t="shared" si="8"/>
        <v xml:space="preserve"> </v>
      </c>
      <c r="AE24" s="221" t="str">
        <f t="shared" si="9"/>
        <v xml:space="preserve"> </v>
      </c>
    </row>
    <row r="25" spans="2:31" x14ac:dyDescent="0.15">
      <c r="B25" s="11" t="s">
        <v>32</v>
      </c>
      <c r="C25" s="353"/>
      <c r="D25" s="354"/>
      <c r="E25" s="353"/>
      <c r="F25" s="354"/>
      <c r="G25" s="400"/>
      <c r="H25" s="353"/>
      <c r="I25" s="354"/>
      <c r="J25" s="400"/>
      <c r="K25" s="353"/>
      <c r="L25" s="354"/>
      <c r="M25" s="357"/>
      <c r="N25" s="400"/>
      <c r="O25" s="354"/>
      <c r="P25" s="400"/>
      <c r="Q25" s="400"/>
      <c r="R25" s="54" t="str">
        <f t="shared" si="10"/>
        <v>　</v>
      </c>
      <c r="S25" s="357"/>
      <c r="T25" s="136" t="str">
        <f t="shared" si="0"/>
        <v>データ未入力</v>
      </c>
      <c r="U25" s="208" t="str">
        <f t="shared" si="1"/>
        <v xml:space="preserve"> </v>
      </c>
      <c r="V25" s="119"/>
      <c r="W25" s="5"/>
      <c r="X25" s="54" t="str">
        <f t="shared" si="2"/>
        <v xml:space="preserve"> </v>
      </c>
      <c r="Y25" s="216" t="str">
        <f t="shared" si="3"/>
        <v xml:space="preserve"> </v>
      </c>
      <c r="Z25" s="216" t="str">
        <f t="shared" si="4"/>
        <v xml:space="preserve"> </v>
      </c>
      <c r="AA25" s="217" t="str">
        <f t="shared" si="5"/>
        <v xml:space="preserve"> </v>
      </c>
      <c r="AB25" s="54" t="str">
        <f t="shared" si="6"/>
        <v xml:space="preserve"> </v>
      </c>
      <c r="AC25" s="216" t="str">
        <f t="shared" si="7"/>
        <v xml:space="preserve"> </v>
      </c>
      <c r="AD25" s="216" t="str">
        <f t="shared" si="8"/>
        <v xml:space="preserve"> </v>
      </c>
      <c r="AE25" s="217" t="str">
        <f t="shared" si="9"/>
        <v xml:space="preserve"> </v>
      </c>
    </row>
    <row r="26" spans="2:31" x14ac:dyDescent="0.15">
      <c r="B26" s="11" t="s">
        <v>33</v>
      </c>
      <c r="C26" s="353"/>
      <c r="D26" s="354"/>
      <c r="E26" s="353"/>
      <c r="F26" s="354"/>
      <c r="G26" s="400"/>
      <c r="H26" s="353"/>
      <c r="I26" s="354"/>
      <c r="J26" s="400"/>
      <c r="K26" s="353"/>
      <c r="L26" s="354"/>
      <c r="M26" s="357"/>
      <c r="N26" s="400"/>
      <c r="O26" s="354"/>
      <c r="P26" s="400"/>
      <c r="Q26" s="400"/>
      <c r="R26" s="54" t="str">
        <f t="shared" si="10"/>
        <v>　</v>
      </c>
      <c r="S26" s="357"/>
      <c r="T26" s="136" t="str">
        <f t="shared" si="0"/>
        <v>データ未入力</v>
      </c>
      <c r="U26" s="208" t="str">
        <f t="shared" si="1"/>
        <v xml:space="preserve"> </v>
      </c>
      <c r="V26" s="119"/>
      <c r="W26" s="5"/>
      <c r="X26" s="54" t="str">
        <f t="shared" si="2"/>
        <v xml:space="preserve"> </v>
      </c>
      <c r="Y26" s="216" t="str">
        <f t="shared" si="3"/>
        <v xml:space="preserve"> </v>
      </c>
      <c r="Z26" s="216" t="str">
        <f t="shared" si="4"/>
        <v xml:space="preserve"> </v>
      </c>
      <c r="AA26" s="217" t="str">
        <f t="shared" si="5"/>
        <v xml:space="preserve"> </v>
      </c>
      <c r="AB26" s="54" t="str">
        <f t="shared" si="6"/>
        <v xml:space="preserve"> </v>
      </c>
      <c r="AC26" s="216" t="str">
        <f t="shared" si="7"/>
        <v xml:space="preserve"> </v>
      </c>
      <c r="AD26" s="216" t="str">
        <f t="shared" si="8"/>
        <v xml:space="preserve"> </v>
      </c>
      <c r="AE26" s="217" t="str">
        <f t="shared" si="9"/>
        <v xml:space="preserve"> </v>
      </c>
    </row>
    <row r="27" spans="2:31" x14ac:dyDescent="0.15">
      <c r="B27" s="11" t="s">
        <v>34</v>
      </c>
      <c r="C27" s="353"/>
      <c r="D27" s="354"/>
      <c r="E27" s="353"/>
      <c r="F27" s="354"/>
      <c r="G27" s="400"/>
      <c r="H27" s="353"/>
      <c r="I27" s="354"/>
      <c r="J27" s="400"/>
      <c r="K27" s="353"/>
      <c r="L27" s="354"/>
      <c r="M27" s="357"/>
      <c r="N27" s="400"/>
      <c r="O27" s="354"/>
      <c r="P27" s="400"/>
      <c r="Q27" s="400"/>
      <c r="R27" s="54" t="str">
        <f t="shared" si="10"/>
        <v>　</v>
      </c>
      <c r="S27" s="357"/>
      <c r="T27" s="136" t="str">
        <f t="shared" si="0"/>
        <v>データ未入力</v>
      </c>
      <c r="U27" s="208" t="str">
        <f t="shared" si="1"/>
        <v xml:space="preserve"> </v>
      </c>
      <c r="V27" s="119"/>
      <c r="W27" s="5"/>
      <c r="X27" s="54" t="str">
        <f t="shared" si="2"/>
        <v xml:space="preserve"> </v>
      </c>
      <c r="Y27" s="216" t="str">
        <f t="shared" si="3"/>
        <v xml:space="preserve"> </v>
      </c>
      <c r="Z27" s="216" t="str">
        <f t="shared" si="4"/>
        <v xml:space="preserve"> </v>
      </c>
      <c r="AA27" s="217" t="str">
        <f t="shared" si="5"/>
        <v xml:space="preserve"> </v>
      </c>
      <c r="AB27" s="54" t="str">
        <f t="shared" si="6"/>
        <v xml:space="preserve"> </v>
      </c>
      <c r="AC27" s="216" t="str">
        <f t="shared" si="7"/>
        <v xml:space="preserve"> </v>
      </c>
      <c r="AD27" s="216" t="str">
        <f t="shared" si="8"/>
        <v xml:space="preserve"> </v>
      </c>
      <c r="AE27" s="217" t="str">
        <f t="shared" si="9"/>
        <v xml:space="preserve"> </v>
      </c>
    </row>
    <row r="28" spans="2:31" ht="14.25" thickBot="1" x14ac:dyDescent="0.2">
      <c r="B28" s="12" t="s">
        <v>35</v>
      </c>
      <c r="C28" s="383"/>
      <c r="D28" s="384"/>
      <c r="E28" s="383"/>
      <c r="F28" s="384"/>
      <c r="G28" s="416"/>
      <c r="H28" s="383"/>
      <c r="I28" s="384"/>
      <c r="J28" s="416"/>
      <c r="K28" s="383"/>
      <c r="L28" s="384"/>
      <c r="M28" s="387"/>
      <c r="N28" s="416"/>
      <c r="O28" s="384"/>
      <c r="P28" s="416"/>
      <c r="Q28" s="416"/>
      <c r="R28" s="58" t="str">
        <f t="shared" si="10"/>
        <v>　</v>
      </c>
      <c r="S28" s="387"/>
      <c r="T28" s="142" t="str">
        <f t="shared" si="0"/>
        <v>データ未入力</v>
      </c>
      <c r="U28" s="213" t="str">
        <f t="shared" si="1"/>
        <v xml:space="preserve"> </v>
      </c>
      <c r="V28" s="119"/>
      <c r="W28" s="5"/>
      <c r="X28" s="58" t="str">
        <f t="shared" si="2"/>
        <v xml:space="preserve"> </v>
      </c>
      <c r="Y28" s="227" t="str">
        <f t="shared" si="3"/>
        <v xml:space="preserve"> </v>
      </c>
      <c r="Z28" s="227" t="str">
        <f t="shared" si="4"/>
        <v xml:space="preserve"> </v>
      </c>
      <c r="AA28" s="228" t="str">
        <f t="shared" si="5"/>
        <v xml:space="preserve"> </v>
      </c>
      <c r="AB28" s="58" t="str">
        <f t="shared" si="6"/>
        <v xml:space="preserve"> </v>
      </c>
      <c r="AC28" s="227" t="str">
        <f t="shared" si="7"/>
        <v xml:space="preserve"> </v>
      </c>
      <c r="AD28" s="227" t="str">
        <f t="shared" si="8"/>
        <v xml:space="preserve"> </v>
      </c>
      <c r="AE28" s="228" t="str">
        <f t="shared" si="9"/>
        <v xml:space="preserve"> </v>
      </c>
    </row>
    <row r="29" spans="2:31" ht="14.25" thickBot="1" x14ac:dyDescent="0.2"/>
    <row r="30" spans="2:31" x14ac:dyDescent="0.15">
      <c r="B30" s="79" t="s">
        <v>78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1"/>
      <c r="V30" s="118"/>
    </row>
    <row r="31" spans="2:31" x14ac:dyDescent="0.15">
      <c r="B31" s="80"/>
      <c r="C31" s="78" t="s">
        <v>178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88"/>
      <c r="V31" s="118"/>
    </row>
    <row r="32" spans="2:31" x14ac:dyDescent="0.15">
      <c r="B32" s="80"/>
      <c r="C32" s="78" t="s">
        <v>79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88"/>
      <c r="V32" s="118"/>
    </row>
    <row r="33" spans="2:31" x14ac:dyDescent="0.15">
      <c r="B33" s="80"/>
      <c r="C33" s="5" t="s">
        <v>127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323"/>
      <c r="V33" s="322"/>
      <c r="W33" s="321"/>
    </row>
    <row r="34" spans="2:31" x14ac:dyDescent="0.15">
      <c r="B34" s="80"/>
      <c r="C34" s="98" t="s">
        <v>124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88"/>
      <c r="V34" s="118"/>
    </row>
    <row r="35" spans="2:31" x14ac:dyDescent="0.15">
      <c r="B35" s="80"/>
      <c r="C35" s="5" t="s">
        <v>131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88"/>
      <c r="V35" s="118"/>
    </row>
    <row r="36" spans="2:31" x14ac:dyDescent="0.15">
      <c r="B36" s="80"/>
      <c r="C36" s="5" t="s">
        <v>134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323"/>
      <c r="V36" s="322"/>
      <c r="W36" s="321"/>
    </row>
    <row r="37" spans="2:31" x14ac:dyDescent="0.15">
      <c r="B37" s="80"/>
      <c r="C37" s="5" t="s">
        <v>135</v>
      </c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317"/>
      <c r="V37" s="316"/>
      <c r="W37" s="315"/>
    </row>
    <row r="38" spans="2:31" x14ac:dyDescent="0.15">
      <c r="B38" s="80"/>
      <c r="C38" s="5" t="s">
        <v>132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317"/>
      <c r="V38" s="316"/>
      <c r="W38" s="315"/>
    </row>
    <row r="39" spans="2:31" x14ac:dyDescent="0.15">
      <c r="B39" s="80"/>
      <c r="C39" s="5" t="s">
        <v>133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317"/>
      <c r="V39" s="316"/>
      <c r="W39" s="315"/>
    </row>
    <row r="40" spans="2:31" x14ac:dyDescent="0.15">
      <c r="B40" s="80"/>
      <c r="C40" s="319" t="s">
        <v>136</v>
      </c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320"/>
      <c r="V40" s="319"/>
      <c r="W40" s="318"/>
    </row>
    <row r="41" spans="2:31" x14ac:dyDescent="0.15">
      <c r="B41" s="80"/>
      <c r="C41" s="5" t="s">
        <v>137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320"/>
      <c r="V41" s="319"/>
      <c r="W41" s="318"/>
    </row>
    <row r="42" spans="2:31" x14ac:dyDescent="0.15">
      <c r="B42" s="80"/>
      <c r="C42" s="319" t="s">
        <v>138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320"/>
      <c r="V42" s="319"/>
      <c r="W42" s="318"/>
    </row>
    <row r="43" spans="2:31" x14ac:dyDescent="0.15">
      <c r="B43" s="80"/>
      <c r="C43" s="319" t="s">
        <v>139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320"/>
      <c r="V43" s="319"/>
      <c r="W43" s="318"/>
    </row>
    <row r="44" spans="2:31" x14ac:dyDescent="0.15">
      <c r="B44" s="80"/>
      <c r="C44" s="319" t="s">
        <v>126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320"/>
      <c r="V44" s="319"/>
      <c r="W44" s="318"/>
    </row>
    <row r="45" spans="2:31" x14ac:dyDescent="0.15">
      <c r="B45" s="80"/>
      <c r="C45" s="3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320"/>
      <c r="V45" s="319"/>
      <c r="W45" s="318"/>
    </row>
    <row r="46" spans="2:31" x14ac:dyDescent="0.15">
      <c r="B46" s="80"/>
      <c r="C46" s="98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118"/>
    </row>
    <row r="47" spans="2:31" x14ac:dyDescent="0.15">
      <c r="B47" s="80" t="s">
        <v>81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88"/>
      <c r="V47" s="118"/>
    </row>
    <row r="48" spans="2:31" x14ac:dyDescent="0.15">
      <c r="B48" s="100"/>
      <c r="C48" s="110" t="s">
        <v>82</v>
      </c>
      <c r="D48" s="111">
        <v>400</v>
      </c>
      <c r="E48" s="110">
        <v>1</v>
      </c>
      <c r="F48" s="111">
        <v>400</v>
      </c>
      <c r="G48" s="112">
        <v>200</v>
      </c>
      <c r="H48" s="110">
        <v>-125</v>
      </c>
      <c r="I48" s="111">
        <v>600</v>
      </c>
      <c r="J48" s="112">
        <v>200</v>
      </c>
      <c r="K48" s="110">
        <v>100</v>
      </c>
      <c r="L48" s="111">
        <v>450</v>
      </c>
      <c r="M48" s="113">
        <v>200</v>
      </c>
      <c r="N48" s="112">
        <v>-100</v>
      </c>
      <c r="O48" s="111">
        <v>450</v>
      </c>
      <c r="P48" s="112">
        <v>200</v>
      </c>
      <c r="Q48" s="112">
        <v>-100</v>
      </c>
      <c r="R48" s="114">
        <f>IF(D48=0,"　",IF(D48&lt;300,"　",IF(D48&gt;600,"　",IF(D48-INT(D48/50)*50&gt;0,"　",IF(F48+I48+L48+O48=0,"　",IF(F48+I48=0,"　",IF(G48&gt;D48+6,"　",IF(J48&gt;D48+6,"　",IF(M48&gt;D48+6,"　",IF(P48&gt;D48+6,"　",MAX(X48:AA48)-MIN(AB48:AE48)+2*IF(D48=300,100,IF(D48=350,100,IF(D48=400,150,IF(D48=450,200,IF(D48=500,200,IF(D48=550,200,IF(D48=600,200,"－")))))))))))))))))</f>
        <v>950</v>
      </c>
      <c r="S48" s="115">
        <v>950</v>
      </c>
      <c r="T48" s="229" t="str">
        <f>IF(D48=0,"データ未入力",IF(D48&lt;300,"KHC呼称サイズを正しくありません",IF(D48&gt;600,"KHC呼称サイズを正しくありません",IF(D48-INT(D48/50)*50&gt;0,"KHC呼称サイズを正しくありません",IF(F48+I48+L48+O48=0,"梁サイズの入力",IF(G48&gt;D48+6,"梁1がKHC壁面内に収まりません",IF(J48&gt;D48+6,"梁2がKHC壁面内に収まりません",IF(M48&gt;D48+6,"梁3がKHC壁面内に収まりません",IF(P48&gt;D48+6,"梁4がKHC壁面内に収まりません",IF(R48-S48&gt;0,"決定長さを必用長さ以上にして下さい","計算"))))))))))</f>
        <v>計算</v>
      </c>
      <c r="U48" s="230">
        <f>IF(D48=0," ",IF(F48&gt;0,1,0)+IF(I48&gt;0,1,0)+IF(L48&gt;0,1,0)+IF(O48&gt;0,1,0))</f>
        <v>4</v>
      </c>
      <c r="V48" s="119"/>
      <c r="W48" s="5"/>
      <c r="X48" s="114">
        <f>IF(F48=0," ",H48)</f>
        <v>-125</v>
      </c>
      <c r="Y48" s="231">
        <f>IF(I48=0," ",K48)</f>
        <v>100</v>
      </c>
      <c r="Z48" s="231">
        <f>IF(L48=0," ",N48)</f>
        <v>-100</v>
      </c>
      <c r="AA48" s="232">
        <f>IF(O48=0," ",Q48)</f>
        <v>-100</v>
      </c>
      <c r="AB48" s="114">
        <f>IF(F48=0," ",H48-F48)</f>
        <v>-525</v>
      </c>
      <c r="AC48" s="231">
        <f>IF(I48=0," ",K48-I48)</f>
        <v>-500</v>
      </c>
      <c r="AD48" s="231">
        <f>IF(L48=0," ",N48-L48)</f>
        <v>-550</v>
      </c>
      <c r="AE48" s="232">
        <f>IF(O48=0," ",Q48-O48)</f>
        <v>-550</v>
      </c>
    </row>
    <row r="49" spans="2:52" x14ac:dyDescent="0.15">
      <c r="B49" s="324"/>
      <c r="C49" s="110" t="s">
        <v>83</v>
      </c>
      <c r="D49" s="111">
        <v>400</v>
      </c>
      <c r="E49" s="110">
        <v>1</v>
      </c>
      <c r="F49" s="111">
        <v>400</v>
      </c>
      <c r="G49" s="112">
        <v>200</v>
      </c>
      <c r="H49" s="110">
        <v>-125</v>
      </c>
      <c r="I49" s="111">
        <v>692.8</v>
      </c>
      <c r="J49" s="112">
        <v>200</v>
      </c>
      <c r="K49" s="110">
        <v>100</v>
      </c>
      <c r="L49" s="111">
        <v>450</v>
      </c>
      <c r="M49" s="113">
        <v>200</v>
      </c>
      <c r="N49" s="112">
        <v>-100</v>
      </c>
      <c r="O49" s="111">
        <v>450</v>
      </c>
      <c r="P49" s="112">
        <v>200</v>
      </c>
      <c r="Q49" s="112">
        <v>-100</v>
      </c>
      <c r="R49" s="114">
        <f>IF(D49=0,"　",IF(D49&lt;300,"　",IF(D49&gt;600,"　",IF(D49-INT(D49/50)*50&gt;0,"　",IF(F49+I49+L49+O49=0,"　",IF(F49+I49=0,"　",IF(G49&gt;D49+6,"　",IF(J49&gt;D49+6,"　",IF(M49&gt;D49+6,"　",IF(P49&gt;D49+6,"　",MAX(X49:AA49)-MIN(AB49:AE49)+2*IF(D49=300,100,IF(D49=350,100,IF(D49=400,150,IF(D49=450,200,IF(D49=500,200,IF(D49=550,200,IF(D49=600,200,"－")))))))))))))))))</f>
        <v>992.8</v>
      </c>
      <c r="S49" s="115">
        <v>995</v>
      </c>
      <c r="T49" s="229" t="str">
        <f>IF(D49=0,"データ未入力",IF(D49&lt;300,"KHC呼称サイズを正しくありません",IF(D49&gt;600,"KHC呼称サイズを正しくありません",IF(D49-INT(D49/50)*50&gt;0,"KHC呼称サイズを正しくありません",IF(F49+I49+L49+O49=0,"梁サイズの入力",IF(G49&gt;D49+6,"梁1がKHC壁面内に収まりません",IF(J49&gt;D49+6,"梁2がKHC壁面内に収まりません",IF(M49&gt;D49+6,"梁3がKHC壁面内に収まりません",IF(P49&gt;D49+6,"梁4がKHC壁面内に収まりません",IF(R49-S49&gt;0,"決定長さを必用長さ以上にして下さい","計算"))))))))))</f>
        <v>計算</v>
      </c>
      <c r="U49" s="230">
        <f>IF(D49=0," ",IF(F49&gt;0,1,0)+IF(I49&gt;0,1,0)+IF(L49&gt;0,1,0)+IF(O49&gt;0,1,0))</f>
        <v>4</v>
      </c>
      <c r="V49" s="121"/>
      <c r="W49" s="5"/>
      <c r="X49" s="114">
        <f>IF(F49=0," ",H49)</f>
        <v>-125</v>
      </c>
      <c r="Y49" s="231">
        <f>IF(I49=0," ",K49)</f>
        <v>100</v>
      </c>
      <c r="Z49" s="231">
        <f>IF(L49=0," ",N49)</f>
        <v>-100</v>
      </c>
      <c r="AA49" s="232">
        <f>IF(O49=0," ",Q49)</f>
        <v>-100</v>
      </c>
      <c r="AB49" s="114">
        <f>IF(F49=0," ",H49-F49)</f>
        <v>-525</v>
      </c>
      <c r="AC49" s="231">
        <f>IF(I49=0," ",K49-I49)</f>
        <v>-592.79999999999995</v>
      </c>
      <c r="AD49" s="231">
        <f>IF(L49=0," ",N49-L49)</f>
        <v>-550</v>
      </c>
      <c r="AE49" s="232">
        <f>IF(O49=0," ",Q49-O49)</f>
        <v>-550</v>
      </c>
    </row>
    <row r="50" spans="2:52" s="7" customFormat="1" ht="14.25" thickBot="1" x14ac:dyDescent="0.2">
      <c r="B50" s="10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7"/>
      <c r="V50" s="118"/>
      <c r="W50" s="96"/>
      <c r="X50" s="6"/>
      <c r="Y50" s="6"/>
      <c r="Z50" s="6"/>
      <c r="AA50" s="6"/>
      <c r="AB50" s="6"/>
      <c r="AC50" s="6"/>
      <c r="AD50" s="6"/>
      <c r="AE50" s="6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</sheetData>
  <sheetProtection algorithmName="SHA-512" hashValue="bUKD3BkHM3keN5wpOgGpNV2CdW3arjD05axeKfC4h2pfSMTlOJGe/QbQnS7eMxMU76wm7GMtcJowbXdH7/IllA==" saltValue="lJyf1G2nTxVDQCEUEtDMdQ==" spinCount="100000" sheet="1" objects="1" scenarios="1" selectLockedCells="1"/>
  <mergeCells count="16">
    <mergeCell ref="R5:S5"/>
    <mergeCell ref="R4:S4"/>
    <mergeCell ref="X4:AA5"/>
    <mergeCell ref="AB4:AE5"/>
    <mergeCell ref="R6:R7"/>
    <mergeCell ref="S6:S7"/>
    <mergeCell ref="T4:T8"/>
    <mergeCell ref="F4:H5"/>
    <mergeCell ref="I4:K5"/>
    <mergeCell ref="L4:N5"/>
    <mergeCell ref="O4:Q5"/>
    <mergeCell ref="B4:B8"/>
    <mergeCell ref="C4:C8"/>
    <mergeCell ref="D4:D5"/>
    <mergeCell ref="E4:E7"/>
    <mergeCell ref="D6:D8"/>
  </mergeCells>
  <phoneticPr fontId="1"/>
  <pageMargins left="0.51181102362204722" right="0.51181102362204722" top="0.74803149606299213" bottom="0.55118110236220474" header="0.31496062992125984" footer="0.31496062992125984"/>
  <pageSetup paperSize="8" orientation="landscape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Visio.Drawing.6" shapeId="6153" r:id="rId4">
          <objectPr defaultSize="0" autoPict="0" r:id="rId5">
            <anchor moveWithCells="1">
              <from>
                <xdr:col>11</xdr:col>
                <xdr:colOff>257175</xdr:colOff>
                <xdr:row>29</xdr:row>
                <xdr:rowOff>76200</xdr:rowOff>
              </from>
              <to>
                <xdr:col>17</xdr:col>
                <xdr:colOff>104775</xdr:colOff>
                <xdr:row>45</xdr:row>
                <xdr:rowOff>85725</xdr:rowOff>
              </to>
            </anchor>
          </objectPr>
        </oleObject>
      </mc:Choice>
      <mc:Fallback>
        <oleObject progId="Visio.Drawing.6" shapeId="6153" r:id="rId4"/>
      </mc:Fallback>
    </mc:AlternateContent>
    <mc:AlternateContent xmlns:mc="http://schemas.openxmlformats.org/markup-compatibility/2006">
      <mc:Choice Requires="x14">
        <oleObject progId="Visio.Drawing.6" shapeId="6156" r:id="rId6">
          <objectPr defaultSize="0" autoPict="0" r:id="rId7">
            <anchor moveWithCells="1">
              <from>
                <xdr:col>17</xdr:col>
                <xdr:colOff>219075</xdr:colOff>
                <xdr:row>29</xdr:row>
                <xdr:rowOff>76200</xdr:rowOff>
              </from>
              <to>
                <xdr:col>20</xdr:col>
                <xdr:colOff>238125</xdr:colOff>
                <xdr:row>45</xdr:row>
                <xdr:rowOff>47625</xdr:rowOff>
              </to>
            </anchor>
          </objectPr>
        </oleObject>
      </mc:Choice>
      <mc:Fallback>
        <oleObject progId="Visio.Drawing.6" shapeId="615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U60"/>
  <sheetViews>
    <sheetView workbookViewId="0">
      <pane xSplit="26" ySplit="1" topLeftCell="AA2" activePane="bottomRight" state="frozen"/>
      <selection pane="topRight" activeCell="Z1" sqref="Z1"/>
      <selection pane="bottomLeft" activeCell="A2" sqref="A2"/>
      <selection pane="bottomRight" activeCell="C8" sqref="C8"/>
    </sheetView>
  </sheetViews>
  <sheetFormatPr defaultRowHeight="13.5" x14ac:dyDescent="0.15"/>
  <cols>
    <col min="1" max="1" width="2.375" customWidth="1"/>
    <col min="2" max="2" width="4.375" style="1" customWidth="1"/>
    <col min="3" max="3" width="9.625" style="1" customWidth="1"/>
    <col min="4" max="4" width="5.625" style="1" customWidth="1"/>
    <col min="5" max="5" width="4.125" style="1" customWidth="1"/>
    <col min="6" max="6" width="6.625" style="4" customWidth="1"/>
    <col min="7" max="7" width="6.625" style="3" customWidth="1"/>
    <col min="8" max="13" width="6.625" style="1" customWidth="1"/>
    <col min="14" max="14" width="3.125" style="1" customWidth="1"/>
    <col min="15" max="15" width="5.125" style="1" customWidth="1"/>
    <col min="16" max="16" width="3.125" style="1" customWidth="1"/>
    <col min="17" max="17" width="4.375" style="1" customWidth="1"/>
    <col min="18" max="18" width="5.625" style="120" customWidth="1"/>
    <col min="19" max="19" width="5.625" style="271" customWidth="1"/>
    <col min="20" max="21" width="6.625" style="1" customWidth="1"/>
    <col min="22" max="22" width="3.125" style="1" customWidth="1"/>
    <col min="23" max="23" width="5.125" style="1" customWidth="1"/>
    <col min="24" max="24" width="3.125" style="1" customWidth="1"/>
    <col min="25" max="25" width="4.375" style="1" customWidth="1"/>
    <col min="26" max="26" width="5.625" style="120" customWidth="1"/>
    <col min="27" max="27" width="5.625" style="271" customWidth="1"/>
    <col min="28" max="29" width="7.375" style="1" customWidth="1"/>
    <col min="30" max="30" width="7.625" style="1" customWidth="1"/>
    <col min="31" max="31" width="28" style="1" customWidth="1"/>
    <col min="32" max="33" width="4.625" style="2" customWidth="1"/>
    <col min="34" max="34" width="2.625" style="92" customWidth="1"/>
    <col min="35" max="35" width="3.625" style="1" customWidth="1"/>
    <col min="36" max="36" width="6.625" style="7" customWidth="1"/>
    <col min="37" max="37" width="3.625" style="7" customWidth="1"/>
    <col min="38" max="41" width="6.625" style="6" customWidth="1"/>
    <col min="42" max="45" width="3.625" customWidth="1"/>
    <col min="46" max="46" width="5.625" customWidth="1"/>
    <col min="47" max="47" width="5.875" customWidth="1"/>
  </cols>
  <sheetData>
    <row r="1" spans="2:47" ht="20.100000000000001" customHeight="1" x14ac:dyDescent="0.15">
      <c r="B1" s="492" t="s">
        <v>85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</row>
    <row r="2" spans="2:47" ht="14.25" thickBot="1" x14ac:dyDescent="0.2"/>
    <row r="3" spans="2:47" x14ac:dyDescent="0.15">
      <c r="B3" s="448" t="s">
        <v>0</v>
      </c>
      <c r="C3" s="451" t="s">
        <v>1</v>
      </c>
      <c r="D3" s="269" t="s">
        <v>115</v>
      </c>
      <c r="E3" s="454" t="s">
        <v>9</v>
      </c>
      <c r="F3" s="489" t="s">
        <v>2</v>
      </c>
      <c r="G3" s="444"/>
      <c r="H3" s="443" t="s">
        <v>6</v>
      </c>
      <c r="I3" s="443"/>
      <c r="J3" s="443"/>
      <c r="K3" s="443"/>
      <c r="L3" s="477" t="s">
        <v>5</v>
      </c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9"/>
      <c r="AB3" s="442" t="s">
        <v>58</v>
      </c>
      <c r="AC3" s="457"/>
      <c r="AD3" s="451" t="s">
        <v>47</v>
      </c>
      <c r="AE3" s="442" t="s">
        <v>39</v>
      </c>
      <c r="AF3" s="442" t="s">
        <v>44</v>
      </c>
      <c r="AG3" s="444"/>
      <c r="AH3" s="121"/>
      <c r="AJ3" s="498" t="s">
        <v>13</v>
      </c>
      <c r="AK3" s="499"/>
      <c r="AL3" s="443"/>
      <c r="AM3" s="443"/>
      <c r="AN3" s="443"/>
      <c r="AO3" s="443"/>
      <c r="AP3" s="458"/>
      <c r="AQ3" s="458"/>
      <c r="AR3" s="458"/>
      <c r="AS3" s="458"/>
      <c r="AT3" s="458"/>
      <c r="AU3" s="459"/>
    </row>
    <row r="4" spans="2:47" x14ac:dyDescent="0.15">
      <c r="B4" s="449"/>
      <c r="C4" s="452"/>
      <c r="D4" s="268"/>
      <c r="E4" s="452"/>
      <c r="F4" s="455"/>
      <c r="G4" s="469"/>
      <c r="H4" s="510" t="s">
        <v>14</v>
      </c>
      <c r="I4" s="511"/>
      <c r="J4" s="473" t="s">
        <v>15</v>
      </c>
      <c r="K4" s="474"/>
      <c r="L4" s="476" t="s">
        <v>7</v>
      </c>
      <c r="M4" s="473"/>
      <c r="N4" s="473"/>
      <c r="O4" s="473"/>
      <c r="P4" s="473"/>
      <c r="Q4" s="473"/>
      <c r="R4" s="473"/>
      <c r="S4" s="474"/>
      <c r="T4" s="476" t="s">
        <v>8</v>
      </c>
      <c r="U4" s="473"/>
      <c r="V4" s="473"/>
      <c r="W4" s="473"/>
      <c r="X4" s="473"/>
      <c r="Y4" s="473"/>
      <c r="Z4" s="473"/>
      <c r="AA4" s="474"/>
      <c r="AB4" s="455" t="s">
        <v>59</v>
      </c>
      <c r="AC4" s="456"/>
      <c r="AD4" s="452"/>
      <c r="AE4" s="455"/>
      <c r="AF4" s="455" t="s">
        <v>45</v>
      </c>
      <c r="AG4" s="469"/>
      <c r="AH4" s="121"/>
      <c r="AJ4" s="500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2"/>
    </row>
    <row r="5" spans="2:47" x14ac:dyDescent="0.15">
      <c r="B5" s="449"/>
      <c r="C5" s="452"/>
      <c r="D5" s="268" t="s">
        <v>116</v>
      </c>
      <c r="E5" s="452"/>
      <c r="F5" s="490" t="s">
        <v>4</v>
      </c>
      <c r="G5" s="491" t="s">
        <v>3</v>
      </c>
      <c r="H5" s="8" t="s">
        <v>110</v>
      </c>
      <c r="I5" s="9" t="s">
        <v>111</v>
      </c>
      <c r="J5" s="8" t="s">
        <v>110</v>
      </c>
      <c r="K5" s="9" t="s">
        <v>111</v>
      </c>
      <c r="L5" s="8" t="s">
        <v>110</v>
      </c>
      <c r="M5" s="28" t="s">
        <v>111</v>
      </c>
      <c r="N5" s="504" t="s">
        <v>38</v>
      </c>
      <c r="O5" s="505"/>
      <c r="P5" s="472" t="s">
        <v>37</v>
      </c>
      <c r="Q5" s="473"/>
      <c r="R5" s="473"/>
      <c r="S5" s="474"/>
      <c r="T5" s="8" t="s">
        <v>110</v>
      </c>
      <c r="U5" s="32" t="s">
        <v>111</v>
      </c>
      <c r="V5" s="503" t="s">
        <v>38</v>
      </c>
      <c r="W5" s="456"/>
      <c r="X5" s="472" t="s">
        <v>37</v>
      </c>
      <c r="Y5" s="473"/>
      <c r="Z5" s="473"/>
      <c r="AA5" s="474"/>
      <c r="AB5" s="463" t="s">
        <v>60</v>
      </c>
      <c r="AC5" s="464" t="s">
        <v>11</v>
      </c>
      <c r="AD5" s="452" t="s">
        <v>48</v>
      </c>
      <c r="AE5" s="455"/>
      <c r="AF5" s="39"/>
      <c r="AG5" s="40"/>
      <c r="AH5" s="272"/>
      <c r="AJ5" s="470" t="s">
        <v>3</v>
      </c>
      <c r="AK5" s="471"/>
      <c r="AL5" s="480" t="s">
        <v>112</v>
      </c>
      <c r="AM5" s="473"/>
      <c r="AN5" s="473"/>
      <c r="AO5" s="471"/>
      <c r="AP5" s="472" t="s">
        <v>61</v>
      </c>
      <c r="AQ5" s="473"/>
      <c r="AR5" s="473"/>
      <c r="AS5" s="473"/>
      <c r="AT5" s="496" t="s">
        <v>66</v>
      </c>
      <c r="AU5" s="497"/>
    </row>
    <row r="6" spans="2:47" x14ac:dyDescent="0.15">
      <c r="B6" s="449"/>
      <c r="C6" s="452"/>
      <c r="D6" s="268" t="s">
        <v>117</v>
      </c>
      <c r="E6" s="452"/>
      <c r="F6" s="449"/>
      <c r="G6" s="452"/>
      <c r="H6" s="8" t="s">
        <v>49</v>
      </c>
      <c r="I6" s="9" t="s">
        <v>53</v>
      </c>
      <c r="J6" s="8" t="s">
        <v>50</v>
      </c>
      <c r="K6" s="9" t="s">
        <v>54</v>
      </c>
      <c r="L6" s="8" t="s">
        <v>51</v>
      </c>
      <c r="M6" s="28" t="s">
        <v>55</v>
      </c>
      <c r="N6" s="264" t="s">
        <v>75</v>
      </c>
      <c r="O6" s="266" t="s">
        <v>113</v>
      </c>
      <c r="P6" s="506" t="s">
        <v>57</v>
      </c>
      <c r="Q6" s="507"/>
      <c r="R6" s="475" t="s">
        <v>118</v>
      </c>
      <c r="S6" s="474"/>
      <c r="T6" s="8" t="s">
        <v>52</v>
      </c>
      <c r="U6" s="32" t="s">
        <v>56</v>
      </c>
      <c r="V6" s="264" t="s">
        <v>75</v>
      </c>
      <c r="W6" s="266" t="s">
        <v>113</v>
      </c>
      <c r="X6" s="512" t="s">
        <v>57</v>
      </c>
      <c r="Y6" s="513"/>
      <c r="Z6" s="475" t="s">
        <v>118</v>
      </c>
      <c r="AA6" s="474"/>
      <c r="AB6" s="449"/>
      <c r="AC6" s="465"/>
      <c r="AD6" s="452"/>
      <c r="AE6" s="455"/>
      <c r="AF6" s="49" t="s">
        <v>67</v>
      </c>
      <c r="AG6" s="50" t="s">
        <v>69</v>
      </c>
      <c r="AH6" s="272"/>
      <c r="AJ6" s="83"/>
      <c r="AK6" s="82" t="s">
        <v>90</v>
      </c>
      <c r="AL6" s="481" t="s">
        <v>43</v>
      </c>
      <c r="AM6" s="483" t="s">
        <v>42</v>
      </c>
      <c r="AN6" s="483" t="s">
        <v>41</v>
      </c>
      <c r="AO6" s="485" t="s">
        <v>40</v>
      </c>
      <c r="AP6" s="481" t="s">
        <v>43</v>
      </c>
      <c r="AQ6" s="483" t="s">
        <v>42</v>
      </c>
      <c r="AR6" s="483" t="s">
        <v>41</v>
      </c>
      <c r="AS6" s="487" t="s">
        <v>40</v>
      </c>
      <c r="AT6" s="481" t="s">
        <v>41</v>
      </c>
      <c r="AU6" s="494" t="s">
        <v>40</v>
      </c>
    </row>
    <row r="7" spans="2:47" ht="14.25" thickBot="1" x14ac:dyDescent="0.2">
      <c r="B7" s="450"/>
      <c r="C7" s="453"/>
      <c r="D7" s="270"/>
      <c r="E7" s="9" t="s">
        <v>62</v>
      </c>
      <c r="F7" s="23"/>
      <c r="G7" s="24" t="s">
        <v>46</v>
      </c>
      <c r="H7" s="8" t="s">
        <v>10</v>
      </c>
      <c r="I7" s="9" t="s">
        <v>10</v>
      </c>
      <c r="J7" s="8" t="s">
        <v>10</v>
      </c>
      <c r="K7" s="9" t="s">
        <v>10</v>
      </c>
      <c r="L7" s="8" t="s">
        <v>10</v>
      </c>
      <c r="M7" s="28" t="s">
        <v>10</v>
      </c>
      <c r="N7" s="265" t="s">
        <v>73</v>
      </c>
      <c r="O7" s="267" t="s">
        <v>114</v>
      </c>
      <c r="P7" s="508" t="s">
        <v>121</v>
      </c>
      <c r="Q7" s="509"/>
      <c r="R7" s="291" t="s">
        <v>119</v>
      </c>
      <c r="S7" s="274" t="s">
        <v>120</v>
      </c>
      <c r="T7" s="8" t="s">
        <v>10</v>
      </c>
      <c r="U7" s="32" t="s">
        <v>10</v>
      </c>
      <c r="V7" s="265" t="s">
        <v>73</v>
      </c>
      <c r="W7" s="267" t="s">
        <v>114</v>
      </c>
      <c r="X7" s="514" t="s">
        <v>121</v>
      </c>
      <c r="Y7" s="515"/>
      <c r="Z7" s="291" t="s">
        <v>119</v>
      </c>
      <c r="AA7" s="274" t="s">
        <v>120</v>
      </c>
      <c r="AB7" s="37" t="s">
        <v>10</v>
      </c>
      <c r="AC7" s="38" t="s">
        <v>10</v>
      </c>
      <c r="AD7" s="38" t="s">
        <v>10</v>
      </c>
      <c r="AE7" s="466"/>
      <c r="AF7" s="51" t="s">
        <v>68</v>
      </c>
      <c r="AG7" s="52" t="s">
        <v>68</v>
      </c>
      <c r="AH7" s="272"/>
      <c r="AJ7" s="84" t="s">
        <v>89</v>
      </c>
      <c r="AK7" s="63" t="s">
        <v>91</v>
      </c>
      <c r="AL7" s="482"/>
      <c r="AM7" s="484"/>
      <c r="AN7" s="484"/>
      <c r="AO7" s="486"/>
      <c r="AP7" s="482"/>
      <c r="AQ7" s="484"/>
      <c r="AR7" s="484"/>
      <c r="AS7" s="488"/>
      <c r="AT7" s="482"/>
      <c r="AU7" s="495"/>
    </row>
    <row r="8" spans="2:47" x14ac:dyDescent="0.15">
      <c r="B8" s="10" t="s">
        <v>16</v>
      </c>
      <c r="C8" s="347"/>
      <c r="D8" s="348"/>
      <c r="E8" s="347"/>
      <c r="F8" s="349"/>
      <c r="G8" s="350"/>
      <c r="H8" s="348"/>
      <c r="I8" s="347"/>
      <c r="J8" s="348"/>
      <c r="K8" s="347"/>
      <c r="L8" s="348"/>
      <c r="M8" s="351"/>
      <c r="N8" s="352"/>
      <c r="O8" s="248" t="str">
        <f t="shared" ref="O8:O27" si="0">IF(L8=0," ",IF(N8="V","垂直",IF(N8="R","傾斜","左入力")))</f>
        <v xml:space="preserve"> </v>
      </c>
      <c r="P8" s="389"/>
      <c r="Q8" s="248" t="str">
        <f t="shared" ref="Q8:Q27" si="1">IF(L8=0," ",IF(P8="C","中央",IF(P8="O","側寄","左入力")))</f>
        <v xml:space="preserve"> </v>
      </c>
      <c r="R8" s="292" t="str">
        <f t="shared" ref="R8:R27" si="2">IF(L8=0," ",IF(S8=0,IF(P8="C",(D8+6-AT8)/2,IF(P8="O",0,"　")),S8))</f>
        <v xml:space="preserve"> </v>
      </c>
      <c r="S8" s="396"/>
      <c r="T8" s="348"/>
      <c r="U8" s="397"/>
      <c r="V8" s="398"/>
      <c r="W8" s="233" t="str">
        <f t="shared" ref="W8:W27" si="3">IF(T8=0," ",IF(V8="V","垂直",IF(V8="R","傾斜","左入力")))</f>
        <v xml:space="preserve"> </v>
      </c>
      <c r="X8" s="398"/>
      <c r="Y8" s="284" t="str">
        <f t="shared" ref="Y8:Y27" si="4">IF(U8=0," ",IF(X8="C","中央",IF(X8="O","側寄","左入力")))</f>
        <v xml:space="preserve"> </v>
      </c>
      <c r="Z8" s="302" t="str">
        <f t="shared" ref="Z8:Z27" si="5">IF(T8=0," ",IF(AA8=0,IF(X8="C",(D8+6-AU8)/2,IF(X8="O",0,"　")),AA8))</f>
        <v xml:space="preserve"> </v>
      </c>
      <c r="AA8" s="418"/>
      <c r="AB8" s="53" t="str">
        <f>IF(D8=0,"　",IF(D8&lt;300,"　",IF(D8&gt;600,"　",IF(D8-INT(D8/50)*50&gt;0,"　",IF(AK8=0,"　",IF(H8+J8=0,"　",IF(I8&gt;D8+6,"　",IF(K8&gt;D8+6,"　",IF(AT8&gt;D8+6,"　",IF(AU8&gt;D8+6,"　",MAX(AL8:AO8)+25+IF(D8=300,100,IF(D8=350,100,IF(D8=400,150,IF(D8=450,150,IF(D8=500,200,IF(D8=550,200,IF(D8=600,200,"－")))))))))))))))))</f>
        <v>　</v>
      </c>
      <c r="AC8" s="351"/>
      <c r="AD8" s="123" t="str">
        <f t="shared" ref="AD8:AD27" si="6">IF(D8=0," ",INT((D8+6)*TAN(AJ8/57.29577951)+0.5))</f>
        <v xml:space="preserve"> </v>
      </c>
      <c r="AE8" s="136" t="str">
        <f>IF(D8=0,"データ未入力",IF(D8&lt;300,"KHC呼称サイズを正しくありません",IF(D8&gt;600,"KHC呼称サイズを正しくありません",IF(D8-INT(D8/50)*50&gt;0,"KHC呼称サイズを正しくありません",IF(AK8=0,"上端傾斜を入力",IF(H8+J8=0,"傾斜方向の梁の入力",IF(I8&gt;D8+6,"梁1がKHC壁面内に収まりません",IF(K8&gt;D8+6,"梁2がKHC壁面内に収まりません",IF(AT8&gt;D8+6,"梁3がKHC壁面内に収まりません",IF(R8="G入力","梁３のG値を入力して下さい",IF(AU8&gt;D8+6,"梁4がKHC壁面内に収まりません",IF(Z8="G入力","梁4のG値を入力して下さい",IF(AB8-AC8&gt;0,"決定長さ（必用長さ以上）を指定下さい",IF(L8+T8=0,"計算(傾斜直行方向の梁無し )","計算"))))))))))))))</f>
        <v>データ未入力</v>
      </c>
      <c r="AF8" s="122" t="str">
        <f t="shared" ref="AF8:AF27" si="7">IF(D8=0," ",IF(H8&gt;0,1,0)+IF(J8&gt;0,1,0))</f>
        <v xml:space="preserve"> </v>
      </c>
      <c r="AG8" s="123" t="str">
        <f t="shared" ref="AG8:AG27" si="8">IF(D8=0," ",IF(K8&gt;0,1,0)+IF(T8&gt;0,1,0))</f>
        <v xml:space="preserve"> </v>
      </c>
      <c r="AH8" s="314"/>
      <c r="AI8" s="5"/>
      <c r="AJ8" s="143" t="str">
        <f t="shared" ref="AJ8:AJ27" si="9">IF(F8="F",0,IF(G8="F",0,IF(F8+G8=0,"　",IF(F8=0,G8,ATAN(F8)*57.29578))))</f>
        <v>　</v>
      </c>
      <c r="AK8" s="144">
        <f t="shared" ref="AK8:AK27" si="10">IF(F8="F",1,IF(F8=0,0,1))+IF(G8="F",1,IF(G8=0,0,1))</f>
        <v>0</v>
      </c>
      <c r="AL8" s="145" t="str">
        <f t="shared" ref="AL8:AL27" si="11">IF(H8=0," ",INT(H8/COS(AJ8/57.29578)+0.5))</f>
        <v xml:space="preserve"> </v>
      </c>
      <c r="AM8" s="146" t="str">
        <f t="shared" ref="AM8:AM27" si="12">IF(J8=0," ",INT(J8/COS(AJ8/57.29578)+AD8+0.5))</f>
        <v xml:space="preserve"> </v>
      </c>
      <c r="AN8" s="146" t="str">
        <f t="shared" ref="AN8:AN27" si="13">IF(L8=0," ",IF(N8="V",IF(P8="C",INT(AD8/2+M8*TAN(AJ8/57.29578)/2+L8+0.5),IF(P8="O",INT(AD8-R8*TAN(AJ8/57.29578)/2+L8+0.5),0)),IF(N8="R",IF(P8="C",INT(AD8/2+L8/COS(AJ8/57.29578)/2+L8*COS(AJ8/57.29578)/2+M8*SIN(AJ8/57.29578)/2+0.5),IF(P8="O",INT(AD8-R8*TAN(AJ8/57.29578)))+L8*COS(AJ8/57.29578)+0.5),0)))</f>
        <v xml:space="preserve"> </v>
      </c>
      <c r="AO8" s="147" t="str">
        <f t="shared" ref="AO8:AO27" si="14">IF(T8=0," ",IF(V8="V",IF(X8="C",INT(AD8/2+U8*TAN(AJ8/57.29578)/2+T8+0.5),IF(X8="O",INT(AD8-Z8*TAN(AJ8/57.29578)/2+T8+0.5),"ｴﾗｰ")),IF(V8="R",IF(X8="C",INT(AD8/2+T8/COS(AJ8/57.29578)/2+T8*COS(AJ8/57.29578)/2+U8*SIN(AJ8/57.29578)/2+0.5),IF(X8="O",INT(AD8-Z8*TAN(AJ8/57.29578)))+T8*COS(AJ8/57.29578)+0.5),"ｴﾗｰ")))</f>
        <v xml:space="preserve"> </v>
      </c>
      <c r="AP8" s="148" t="str">
        <f t="shared" ref="AP8:AP27" si="15">IF(H8=0," ",1)</f>
        <v xml:space="preserve"> </v>
      </c>
      <c r="AQ8" s="149" t="str">
        <f t="shared" ref="AQ8:AQ27" si="16">IF(J8=0," ",1)</f>
        <v xml:space="preserve"> </v>
      </c>
      <c r="AR8" s="149" t="str">
        <f t="shared" ref="AR8:AR27" si="17">IF(L8=0," ",1)</f>
        <v xml:space="preserve"> </v>
      </c>
      <c r="AS8" s="150" t="str">
        <f t="shared" ref="AS8:AS27" si="18">IF(T8=0," ",1)</f>
        <v xml:space="preserve"> </v>
      </c>
      <c r="AT8" s="151">
        <f t="shared" ref="AT8:AT27" si="19">IF(L8=0,0,IF(N8=0," ",IF(L8=0,0,IF(N8="V",M8,COS(AJ8/57.29578)*M8+SIN(AJ8/57.29578)*L8))))</f>
        <v>0</v>
      </c>
      <c r="AU8" s="152">
        <f t="shared" ref="AU8:AU27" si="20">IF(T8=0,0,IF(V8="V",U8,COS(AJ8/57.29578)*U8+SIN(AJ8/57.29578)*T8))</f>
        <v>0</v>
      </c>
    </row>
    <row r="9" spans="2:47" x14ac:dyDescent="0.15">
      <c r="B9" s="11" t="s">
        <v>17</v>
      </c>
      <c r="C9" s="353"/>
      <c r="D9" s="354"/>
      <c r="E9" s="353"/>
      <c r="F9" s="355"/>
      <c r="G9" s="356"/>
      <c r="H9" s="354"/>
      <c r="I9" s="353"/>
      <c r="J9" s="354"/>
      <c r="K9" s="353"/>
      <c r="L9" s="354"/>
      <c r="M9" s="357"/>
      <c r="N9" s="358"/>
      <c r="O9" s="249" t="str">
        <f t="shared" si="0"/>
        <v xml:space="preserve"> </v>
      </c>
      <c r="P9" s="390"/>
      <c r="Q9" s="249" t="str">
        <f t="shared" si="1"/>
        <v xml:space="preserve"> </v>
      </c>
      <c r="R9" s="293" t="str">
        <f t="shared" si="2"/>
        <v xml:space="preserve"> </v>
      </c>
      <c r="S9" s="399"/>
      <c r="T9" s="354"/>
      <c r="U9" s="400"/>
      <c r="V9" s="401"/>
      <c r="W9" s="235" t="str">
        <f t="shared" si="3"/>
        <v xml:space="preserve"> </v>
      </c>
      <c r="X9" s="401"/>
      <c r="Y9" s="285" t="str">
        <f t="shared" si="4"/>
        <v xml:space="preserve"> </v>
      </c>
      <c r="Z9" s="303" t="str">
        <f t="shared" si="5"/>
        <v xml:space="preserve"> </v>
      </c>
      <c r="AA9" s="419"/>
      <c r="AB9" s="54" t="str">
        <f t="shared" ref="AB9:AB27" si="21">IF(D9=0,"　",IF(D9&lt;300,"　",IF(D9&gt;600,"　",IF(D9-INT(D9/50)*50&gt;0,"　",IF(AK9=0,"　",IF(H9+J9=0,"　",IF(I9&gt;D9+6,"　",IF(K9&gt;D9+6,"　",IF(AT9&gt;D9+6,"　",IF(AU9&gt;D9+6,"　",MAX(AL9:AO9)+25+IF(D9=300,100,IF(D9=350,100,IF(D9=400,150,IF(D9=450,150,IF(D9=500,200,IF(D9=550,200,IF(D9=600,200,"－")))))))))))))))))</f>
        <v>　</v>
      </c>
      <c r="AC9" s="357"/>
      <c r="AD9" s="125" t="str">
        <f t="shared" si="6"/>
        <v xml:space="preserve"> </v>
      </c>
      <c r="AE9" s="136" t="str">
        <f t="shared" ref="AE9:AE27" si="22">IF(D9=0,"データ未入力",IF(D9&lt;300,"KHC呼称サイズを正しくありません",IF(D9&gt;600,"KHC呼称サイズを正しくありません",IF(D9-INT(D9/50)*50&gt;0,"KHC呼称サイズを正しくありません",IF(AK9=0,"上端傾斜を入力",IF(H9+J9=0,"傾斜方向の梁の入力",IF(I9&gt;D9+6,"梁1がKHC壁面内に収まりません",IF(K9&gt;D9+6,"梁2がKHC壁面内に収まりません",IF(AT9&gt;D9+6,"梁3がKHC壁面内に収まりません",IF(R9="G入力","梁３のG値を入力して下さい",IF(AU9&gt;D9+6,"梁4がKHC壁面内に収まりません",IF(Z9="G入力","梁4のG値を入力して下さい",IF(AB9-AC9&gt;0,"決定長さ（必用長さ以上）を指定下さい",IF(L9+T9=0,"計算(傾斜直行方向の梁無し )","計算"))))))))))))))</f>
        <v>データ未入力</v>
      </c>
      <c r="AF9" s="124" t="str">
        <f t="shared" si="7"/>
        <v xml:space="preserve"> </v>
      </c>
      <c r="AG9" s="125" t="str">
        <f t="shared" si="8"/>
        <v xml:space="preserve"> </v>
      </c>
      <c r="AH9" s="314"/>
      <c r="AI9" s="5"/>
      <c r="AJ9" s="143" t="str">
        <f t="shared" si="9"/>
        <v>　</v>
      </c>
      <c r="AK9" s="153">
        <f t="shared" si="10"/>
        <v>0</v>
      </c>
      <c r="AL9" s="154" t="str">
        <f t="shared" si="11"/>
        <v xml:space="preserve"> </v>
      </c>
      <c r="AM9" s="155" t="str">
        <f t="shared" si="12"/>
        <v xml:space="preserve"> </v>
      </c>
      <c r="AN9" s="155" t="str">
        <f t="shared" si="13"/>
        <v xml:space="preserve"> </v>
      </c>
      <c r="AO9" s="156" t="str">
        <f t="shared" si="14"/>
        <v xml:space="preserve"> </v>
      </c>
      <c r="AP9" s="157" t="str">
        <f t="shared" si="15"/>
        <v xml:space="preserve"> </v>
      </c>
      <c r="AQ9" s="158" t="str">
        <f t="shared" si="16"/>
        <v xml:space="preserve"> </v>
      </c>
      <c r="AR9" s="158" t="str">
        <f t="shared" si="17"/>
        <v xml:space="preserve"> </v>
      </c>
      <c r="AS9" s="159" t="str">
        <f t="shared" si="18"/>
        <v xml:space="preserve"> </v>
      </c>
      <c r="AT9" s="160">
        <f t="shared" si="19"/>
        <v>0</v>
      </c>
      <c r="AU9" s="161">
        <f t="shared" si="20"/>
        <v>0</v>
      </c>
    </row>
    <row r="10" spans="2:47" x14ac:dyDescent="0.15">
      <c r="B10" s="11" t="s">
        <v>18</v>
      </c>
      <c r="C10" s="353"/>
      <c r="D10" s="354"/>
      <c r="E10" s="353"/>
      <c r="F10" s="355"/>
      <c r="G10" s="356"/>
      <c r="H10" s="354"/>
      <c r="I10" s="353"/>
      <c r="J10" s="354"/>
      <c r="K10" s="353"/>
      <c r="L10" s="354"/>
      <c r="M10" s="357"/>
      <c r="N10" s="358"/>
      <c r="O10" s="249" t="str">
        <f t="shared" si="0"/>
        <v xml:space="preserve"> </v>
      </c>
      <c r="P10" s="390"/>
      <c r="Q10" s="249" t="str">
        <f t="shared" si="1"/>
        <v xml:space="preserve"> </v>
      </c>
      <c r="R10" s="293" t="str">
        <f t="shared" si="2"/>
        <v xml:space="preserve"> </v>
      </c>
      <c r="S10" s="399"/>
      <c r="T10" s="354"/>
      <c r="U10" s="400"/>
      <c r="V10" s="401"/>
      <c r="W10" s="235" t="str">
        <f t="shared" si="3"/>
        <v xml:space="preserve"> </v>
      </c>
      <c r="X10" s="401"/>
      <c r="Y10" s="285" t="str">
        <f t="shared" si="4"/>
        <v xml:space="preserve"> </v>
      </c>
      <c r="Z10" s="303" t="str">
        <f t="shared" si="5"/>
        <v xml:space="preserve"> </v>
      </c>
      <c r="AA10" s="419"/>
      <c r="AB10" s="54" t="str">
        <f t="shared" si="21"/>
        <v>　</v>
      </c>
      <c r="AC10" s="357"/>
      <c r="AD10" s="125" t="str">
        <f t="shared" si="6"/>
        <v xml:space="preserve"> </v>
      </c>
      <c r="AE10" s="136" t="str">
        <f t="shared" si="22"/>
        <v>データ未入力</v>
      </c>
      <c r="AF10" s="124" t="str">
        <f t="shared" si="7"/>
        <v xml:space="preserve"> </v>
      </c>
      <c r="AG10" s="125" t="str">
        <f t="shared" si="8"/>
        <v xml:space="preserve"> </v>
      </c>
      <c r="AH10" s="314"/>
      <c r="AI10" s="5"/>
      <c r="AJ10" s="143" t="str">
        <f t="shared" si="9"/>
        <v>　</v>
      </c>
      <c r="AK10" s="153">
        <f t="shared" si="10"/>
        <v>0</v>
      </c>
      <c r="AL10" s="154" t="str">
        <f t="shared" si="11"/>
        <v xml:space="preserve"> </v>
      </c>
      <c r="AM10" s="155" t="str">
        <f t="shared" si="12"/>
        <v xml:space="preserve"> </v>
      </c>
      <c r="AN10" s="155" t="str">
        <f t="shared" si="13"/>
        <v xml:space="preserve"> </v>
      </c>
      <c r="AO10" s="156" t="str">
        <f t="shared" si="14"/>
        <v xml:space="preserve"> </v>
      </c>
      <c r="AP10" s="157" t="str">
        <f t="shared" si="15"/>
        <v xml:space="preserve"> </v>
      </c>
      <c r="AQ10" s="158" t="str">
        <f t="shared" si="16"/>
        <v xml:space="preserve"> </v>
      </c>
      <c r="AR10" s="158" t="str">
        <f t="shared" si="17"/>
        <v xml:space="preserve"> </v>
      </c>
      <c r="AS10" s="159" t="str">
        <f t="shared" si="18"/>
        <v xml:space="preserve"> </v>
      </c>
      <c r="AT10" s="160">
        <f t="shared" si="19"/>
        <v>0</v>
      </c>
      <c r="AU10" s="161">
        <f t="shared" si="20"/>
        <v>0</v>
      </c>
    </row>
    <row r="11" spans="2:47" x14ac:dyDescent="0.15">
      <c r="B11" s="11" t="s">
        <v>19</v>
      </c>
      <c r="C11" s="353"/>
      <c r="D11" s="354"/>
      <c r="E11" s="353"/>
      <c r="F11" s="355"/>
      <c r="G11" s="356"/>
      <c r="H11" s="354"/>
      <c r="I11" s="353"/>
      <c r="J11" s="354"/>
      <c r="K11" s="353"/>
      <c r="L11" s="354"/>
      <c r="M11" s="357"/>
      <c r="N11" s="358"/>
      <c r="O11" s="249" t="str">
        <f t="shared" si="0"/>
        <v xml:space="preserve"> </v>
      </c>
      <c r="P11" s="390"/>
      <c r="Q11" s="249" t="str">
        <f t="shared" si="1"/>
        <v xml:space="preserve"> </v>
      </c>
      <c r="R11" s="293" t="str">
        <f t="shared" si="2"/>
        <v xml:space="preserve"> </v>
      </c>
      <c r="S11" s="399"/>
      <c r="T11" s="354"/>
      <c r="U11" s="400"/>
      <c r="V11" s="401"/>
      <c r="W11" s="235" t="str">
        <f t="shared" si="3"/>
        <v xml:space="preserve"> </v>
      </c>
      <c r="X11" s="401"/>
      <c r="Y11" s="285" t="str">
        <f t="shared" si="4"/>
        <v xml:space="preserve"> </v>
      </c>
      <c r="Z11" s="303" t="str">
        <f t="shared" si="5"/>
        <v xml:space="preserve"> </v>
      </c>
      <c r="AA11" s="419"/>
      <c r="AB11" s="54" t="str">
        <f t="shared" si="21"/>
        <v>　</v>
      </c>
      <c r="AC11" s="357"/>
      <c r="AD11" s="125" t="str">
        <f t="shared" si="6"/>
        <v xml:space="preserve"> </v>
      </c>
      <c r="AE11" s="136" t="str">
        <f t="shared" si="22"/>
        <v>データ未入力</v>
      </c>
      <c r="AF11" s="124" t="str">
        <f t="shared" si="7"/>
        <v xml:space="preserve"> </v>
      </c>
      <c r="AG11" s="125" t="str">
        <f t="shared" si="8"/>
        <v xml:space="preserve"> </v>
      </c>
      <c r="AH11" s="314"/>
      <c r="AI11" s="5"/>
      <c r="AJ11" s="143" t="str">
        <f t="shared" si="9"/>
        <v>　</v>
      </c>
      <c r="AK11" s="153">
        <f t="shared" si="10"/>
        <v>0</v>
      </c>
      <c r="AL11" s="154" t="str">
        <f t="shared" si="11"/>
        <v xml:space="preserve"> </v>
      </c>
      <c r="AM11" s="155" t="str">
        <f t="shared" si="12"/>
        <v xml:space="preserve"> </v>
      </c>
      <c r="AN11" s="155" t="str">
        <f t="shared" si="13"/>
        <v xml:space="preserve"> </v>
      </c>
      <c r="AO11" s="156" t="str">
        <f t="shared" si="14"/>
        <v xml:space="preserve"> </v>
      </c>
      <c r="AP11" s="157" t="str">
        <f t="shared" si="15"/>
        <v xml:space="preserve"> </v>
      </c>
      <c r="AQ11" s="158" t="str">
        <f t="shared" si="16"/>
        <v xml:space="preserve"> </v>
      </c>
      <c r="AR11" s="158" t="str">
        <f t="shared" si="17"/>
        <v xml:space="preserve"> </v>
      </c>
      <c r="AS11" s="159" t="str">
        <f t="shared" si="18"/>
        <v xml:space="preserve"> </v>
      </c>
      <c r="AT11" s="160">
        <f t="shared" si="19"/>
        <v>0</v>
      </c>
      <c r="AU11" s="161">
        <f t="shared" si="20"/>
        <v>0</v>
      </c>
    </row>
    <row r="12" spans="2:47" x14ac:dyDescent="0.15">
      <c r="B12" s="13" t="s">
        <v>20</v>
      </c>
      <c r="C12" s="359"/>
      <c r="D12" s="360"/>
      <c r="E12" s="359"/>
      <c r="F12" s="361"/>
      <c r="G12" s="362"/>
      <c r="H12" s="360"/>
      <c r="I12" s="359"/>
      <c r="J12" s="360"/>
      <c r="K12" s="359"/>
      <c r="L12" s="360"/>
      <c r="M12" s="363"/>
      <c r="N12" s="364"/>
      <c r="O12" s="250" t="str">
        <f t="shared" si="0"/>
        <v xml:space="preserve"> </v>
      </c>
      <c r="P12" s="391"/>
      <c r="Q12" s="250" t="str">
        <f t="shared" si="1"/>
        <v xml:space="preserve"> </v>
      </c>
      <c r="R12" s="294" t="str">
        <f t="shared" si="2"/>
        <v xml:space="preserve"> </v>
      </c>
      <c r="S12" s="402"/>
      <c r="T12" s="360"/>
      <c r="U12" s="403"/>
      <c r="V12" s="404"/>
      <c r="W12" s="236" t="str">
        <f t="shared" si="3"/>
        <v xml:space="preserve"> </v>
      </c>
      <c r="X12" s="404"/>
      <c r="Y12" s="286" t="str">
        <f t="shared" si="4"/>
        <v xml:space="preserve"> </v>
      </c>
      <c r="Z12" s="304" t="str">
        <f t="shared" si="5"/>
        <v xml:space="preserve"> </v>
      </c>
      <c r="AA12" s="420"/>
      <c r="AB12" s="55" t="str">
        <f t="shared" si="21"/>
        <v>　</v>
      </c>
      <c r="AC12" s="363"/>
      <c r="AD12" s="131" t="str">
        <f t="shared" si="6"/>
        <v xml:space="preserve"> </v>
      </c>
      <c r="AE12" s="137" t="str">
        <f t="shared" si="22"/>
        <v>データ未入力</v>
      </c>
      <c r="AF12" s="126" t="str">
        <f t="shared" si="7"/>
        <v xml:space="preserve"> </v>
      </c>
      <c r="AG12" s="127" t="str">
        <f t="shared" si="8"/>
        <v xml:space="preserve"> </v>
      </c>
      <c r="AH12" s="314"/>
      <c r="AI12" s="5"/>
      <c r="AJ12" s="162" t="str">
        <f t="shared" si="9"/>
        <v>　</v>
      </c>
      <c r="AK12" s="163">
        <f t="shared" si="10"/>
        <v>0</v>
      </c>
      <c r="AL12" s="164" t="str">
        <f t="shared" si="11"/>
        <v xml:space="preserve"> </v>
      </c>
      <c r="AM12" s="165" t="str">
        <f t="shared" si="12"/>
        <v xml:space="preserve"> </v>
      </c>
      <c r="AN12" s="165" t="str">
        <f t="shared" si="13"/>
        <v xml:space="preserve"> </v>
      </c>
      <c r="AO12" s="166" t="str">
        <f t="shared" si="14"/>
        <v xml:space="preserve"> </v>
      </c>
      <c r="AP12" s="167" t="str">
        <f t="shared" si="15"/>
        <v xml:space="preserve"> </v>
      </c>
      <c r="AQ12" s="168" t="str">
        <f t="shared" si="16"/>
        <v xml:space="preserve"> </v>
      </c>
      <c r="AR12" s="168" t="str">
        <f t="shared" si="17"/>
        <v xml:space="preserve"> </v>
      </c>
      <c r="AS12" s="169" t="str">
        <f t="shared" si="18"/>
        <v xml:space="preserve"> </v>
      </c>
      <c r="AT12" s="160">
        <f t="shared" si="19"/>
        <v>0</v>
      </c>
      <c r="AU12" s="161">
        <f t="shared" si="20"/>
        <v>0</v>
      </c>
    </row>
    <row r="13" spans="2:47" x14ac:dyDescent="0.15">
      <c r="B13" s="15" t="s">
        <v>21</v>
      </c>
      <c r="C13" s="365"/>
      <c r="D13" s="366"/>
      <c r="E13" s="365"/>
      <c r="F13" s="367"/>
      <c r="G13" s="368"/>
      <c r="H13" s="366"/>
      <c r="I13" s="365"/>
      <c r="J13" s="366"/>
      <c r="K13" s="365"/>
      <c r="L13" s="366"/>
      <c r="M13" s="369"/>
      <c r="N13" s="370"/>
      <c r="O13" s="251" t="str">
        <f t="shared" si="0"/>
        <v xml:space="preserve"> </v>
      </c>
      <c r="P13" s="392"/>
      <c r="Q13" s="251" t="str">
        <f t="shared" si="1"/>
        <v xml:space="preserve"> </v>
      </c>
      <c r="R13" s="295" t="str">
        <f t="shared" si="2"/>
        <v xml:space="preserve"> </v>
      </c>
      <c r="S13" s="405"/>
      <c r="T13" s="366"/>
      <c r="U13" s="406"/>
      <c r="V13" s="407"/>
      <c r="W13" s="238" t="str">
        <f t="shared" si="3"/>
        <v xml:space="preserve"> </v>
      </c>
      <c r="X13" s="407"/>
      <c r="Y13" s="287" t="str">
        <f t="shared" si="4"/>
        <v xml:space="preserve"> </v>
      </c>
      <c r="Z13" s="305" t="str">
        <f t="shared" si="5"/>
        <v xml:space="preserve"> </v>
      </c>
      <c r="AA13" s="421"/>
      <c r="AB13" s="56" t="str">
        <f t="shared" si="21"/>
        <v>　</v>
      </c>
      <c r="AC13" s="369"/>
      <c r="AD13" s="133" t="str">
        <f t="shared" si="6"/>
        <v xml:space="preserve"> </v>
      </c>
      <c r="AE13" s="138" t="str">
        <f>IF(D13=0,"データ未入力",IF(D13&lt;300,"KHC呼称サイズを正しくありません",IF(D13&gt;600,"KHC呼称サイズを正しくありません",IF(D13-INT(D13/50)*50&gt;0,"KHC呼称サイズを正しくありません",IF(AK13=0,"上端傾斜を入力",IF(H13+J13=0,"傾斜方向の梁の入力",IF(I13&gt;D13+6,"梁1がKHC壁面内に収まりません",IF(K13&gt;D13+6,"梁2がKHC壁面内に収まりません",IF(AT13&gt;D13+6,"梁3がKHC壁面内に収まりません",IF(R13="G入力","梁３のG値を入力して下さい",IF(AU13&gt;D13+6,"梁4がKHC壁面内に収まりません",IF(Z13="G入力","梁4のG値を入力して下さい",IF(AB13-AC13&gt;0,"決定長さ（必用長さ以上）を指定下さい",IF(L13+T13=0,"計算(傾斜直行方向の梁無し )","計算"))))))))))))))</f>
        <v>データ未入力</v>
      </c>
      <c r="AF13" s="128" t="str">
        <f t="shared" si="7"/>
        <v xml:space="preserve"> </v>
      </c>
      <c r="AG13" s="129" t="str">
        <f t="shared" si="8"/>
        <v xml:space="preserve"> </v>
      </c>
      <c r="AH13" s="314"/>
      <c r="AI13" s="5"/>
      <c r="AJ13" s="170" t="str">
        <f t="shared" si="9"/>
        <v>　</v>
      </c>
      <c r="AK13" s="171">
        <f t="shared" si="10"/>
        <v>0</v>
      </c>
      <c r="AL13" s="172" t="str">
        <f t="shared" si="11"/>
        <v xml:space="preserve"> </v>
      </c>
      <c r="AM13" s="173" t="str">
        <f t="shared" si="12"/>
        <v xml:space="preserve"> </v>
      </c>
      <c r="AN13" s="173" t="str">
        <f t="shared" si="13"/>
        <v xml:space="preserve"> </v>
      </c>
      <c r="AO13" s="174" t="str">
        <f t="shared" si="14"/>
        <v xml:space="preserve"> </v>
      </c>
      <c r="AP13" s="175" t="str">
        <f t="shared" si="15"/>
        <v xml:space="preserve"> </v>
      </c>
      <c r="AQ13" s="176" t="str">
        <f t="shared" si="16"/>
        <v xml:space="preserve"> </v>
      </c>
      <c r="AR13" s="176" t="str">
        <f t="shared" si="17"/>
        <v xml:space="preserve"> </v>
      </c>
      <c r="AS13" s="177" t="str">
        <f t="shared" si="18"/>
        <v xml:space="preserve"> </v>
      </c>
      <c r="AT13" s="178">
        <f t="shared" si="19"/>
        <v>0</v>
      </c>
      <c r="AU13" s="179">
        <f t="shared" si="20"/>
        <v>0</v>
      </c>
    </row>
    <row r="14" spans="2:47" x14ac:dyDescent="0.15">
      <c r="B14" s="11" t="s">
        <v>22</v>
      </c>
      <c r="C14" s="353"/>
      <c r="D14" s="354"/>
      <c r="E14" s="353"/>
      <c r="F14" s="355"/>
      <c r="G14" s="356"/>
      <c r="H14" s="354"/>
      <c r="I14" s="353"/>
      <c r="J14" s="354"/>
      <c r="K14" s="353"/>
      <c r="L14" s="354"/>
      <c r="M14" s="357"/>
      <c r="N14" s="358"/>
      <c r="O14" s="249" t="str">
        <f t="shared" si="0"/>
        <v xml:space="preserve"> </v>
      </c>
      <c r="P14" s="390"/>
      <c r="Q14" s="249" t="str">
        <f t="shared" si="1"/>
        <v xml:space="preserve"> </v>
      </c>
      <c r="R14" s="296" t="str">
        <f t="shared" si="2"/>
        <v xml:space="preserve"> </v>
      </c>
      <c r="S14" s="408"/>
      <c r="T14" s="354"/>
      <c r="U14" s="400"/>
      <c r="V14" s="401"/>
      <c r="W14" s="235" t="str">
        <f t="shared" si="3"/>
        <v xml:space="preserve"> </v>
      </c>
      <c r="X14" s="401"/>
      <c r="Y14" s="285" t="str">
        <f t="shared" si="4"/>
        <v xml:space="preserve"> </v>
      </c>
      <c r="Z14" s="303" t="str">
        <f t="shared" si="5"/>
        <v xml:space="preserve"> </v>
      </c>
      <c r="AA14" s="419"/>
      <c r="AB14" s="54" t="str">
        <f t="shared" si="21"/>
        <v>　</v>
      </c>
      <c r="AC14" s="357"/>
      <c r="AD14" s="125" t="str">
        <f t="shared" si="6"/>
        <v xml:space="preserve"> </v>
      </c>
      <c r="AE14" s="136" t="str">
        <f>IF(D14=0,"データ未入力",IF(D14&lt;300,"KHC呼称サイズを正しくありません",IF(D14&gt;600,"KHC呼称サイズを正しくありません",IF(D14-INT(D14/50)*50&gt;0,"KHC呼称サイズを正しくありません",IF(AK14=0,"上端傾斜を入力",IF(H14+J14=0,"傾斜方向の梁の入力",IF(I14&gt;D14+6,"梁1がKHC壁面内に収まりません",IF(K14&gt;D14+6,"梁2がKHC壁面内に収まりません",IF(AT14&gt;D14+6,"梁3がKHC壁面内に収まりません",IF(R14="G入力","梁３のG値を入力して下さい",IF(AU14&gt;D14+6,"梁4がKHC壁面内に収まりません",IF(Z14="G入力","梁4のG値を入力して下さい",IF(AB14-AC14&gt;0,"決定長さ（必用長さ以上）を指定下さい",IF(L14+T14=0,"計算(傾斜直行方向の梁無し )","計算"))))))))))))))</f>
        <v>データ未入力</v>
      </c>
      <c r="AF14" s="124" t="str">
        <f t="shared" si="7"/>
        <v xml:space="preserve"> </v>
      </c>
      <c r="AG14" s="125" t="str">
        <f t="shared" si="8"/>
        <v xml:space="preserve"> </v>
      </c>
      <c r="AH14" s="314"/>
      <c r="AI14" s="5"/>
      <c r="AJ14" s="143" t="str">
        <f t="shared" si="9"/>
        <v>　</v>
      </c>
      <c r="AK14" s="153">
        <f t="shared" si="10"/>
        <v>0</v>
      </c>
      <c r="AL14" s="154" t="str">
        <f t="shared" si="11"/>
        <v xml:space="preserve"> </v>
      </c>
      <c r="AM14" s="155" t="str">
        <f t="shared" si="12"/>
        <v xml:space="preserve"> </v>
      </c>
      <c r="AN14" s="155" t="str">
        <f t="shared" si="13"/>
        <v xml:space="preserve"> </v>
      </c>
      <c r="AO14" s="156" t="str">
        <f t="shared" si="14"/>
        <v xml:space="preserve"> </v>
      </c>
      <c r="AP14" s="157" t="str">
        <f t="shared" si="15"/>
        <v xml:space="preserve"> </v>
      </c>
      <c r="AQ14" s="158" t="str">
        <f t="shared" si="16"/>
        <v xml:space="preserve"> </v>
      </c>
      <c r="AR14" s="158" t="str">
        <f t="shared" si="17"/>
        <v xml:space="preserve"> </v>
      </c>
      <c r="AS14" s="159" t="str">
        <f t="shared" si="18"/>
        <v xml:space="preserve"> </v>
      </c>
      <c r="AT14" s="160">
        <f t="shared" si="19"/>
        <v>0</v>
      </c>
      <c r="AU14" s="161">
        <f t="shared" si="20"/>
        <v>0</v>
      </c>
    </row>
    <row r="15" spans="2:47" x14ac:dyDescent="0.15">
      <c r="B15" s="11" t="s">
        <v>23</v>
      </c>
      <c r="C15" s="353"/>
      <c r="D15" s="354"/>
      <c r="E15" s="353"/>
      <c r="F15" s="355"/>
      <c r="G15" s="356"/>
      <c r="H15" s="354"/>
      <c r="I15" s="353"/>
      <c r="J15" s="354"/>
      <c r="K15" s="353"/>
      <c r="L15" s="354"/>
      <c r="M15" s="357"/>
      <c r="N15" s="358"/>
      <c r="O15" s="249" t="str">
        <f t="shared" si="0"/>
        <v xml:space="preserve"> </v>
      </c>
      <c r="P15" s="390"/>
      <c r="Q15" s="249" t="str">
        <f t="shared" si="1"/>
        <v xml:space="preserve"> </v>
      </c>
      <c r="R15" s="296" t="str">
        <f t="shared" si="2"/>
        <v xml:space="preserve"> </v>
      </c>
      <c r="S15" s="408"/>
      <c r="T15" s="354"/>
      <c r="U15" s="400"/>
      <c r="V15" s="401"/>
      <c r="W15" s="235" t="str">
        <f t="shared" si="3"/>
        <v xml:space="preserve"> </v>
      </c>
      <c r="X15" s="401"/>
      <c r="Y15" s="285" t="str">
        <f t="shared" si="4"/>
        <v xml:space="preserve"> </v>
      </c>
      <c r="Z15" s="303" t="str">
        <f t="shared" si="5"/>
        <v xml:space="preserve"> </v>
      </c>
      <c r="AA15" s="419"/>
      <c r="AB15" s="54" t="str">
        <f t="shared" si="21"/>
        <v>　</v>
      </c>
      <c r="AC15" s="357"/>
      <c r="AD15" s="125" t="str">
        <f t="shared" si="6"/>
        <v xml:space="preserve"> </v>
      </c>
      <c r="AE15" s="136" t="str">
        <f t="shared" si="22"/>
        <v>データ未入力</v>
      </c>
      <c r="AF15" s="124" t="str">
        <f t="shared" si="7"/>
        <v xml:space="preserve"> </v>
      </c>
      <c r="AG15" s="125" t="str">
        <f t="shared" si="8"/>
        <v xml:space="preserve"> </v>
      </c>
      <c r="AH15" s="314"/>
      <c r="AI15" s="5"/>
      <c r="AJ15" s="143" t="str">
        <f t="shared" si="9"/>
        <v>　</v>
      </c>
      <c r="AK15" s="153">
        <f t="shared" si="10"/>
        <v>0</v>
      </c>
      <c r="AL15" s="154" t="str">
        <f t="shared" si="11"/>
        <v xml:space="preserve"> </v>
      </c>
      <c r="AM15" s="155" t="str">
        <f t="shared" si="12"/>
        <v xml:space="preserve"> </v>
      </c>
      <c r="AN15" s="155" t="str">
        <f t="shared" si="13"/>
        <v xml:space="preserve"> </v>
      </c>
      <c r="AO15" s="156" t="str">
        <f t="shared" si="14"/>
        <v xml:space="preserve"> </v>
      </c>
      <c r="AP15" s="157" t="str">
        <f t="shared" si="15"/>
        <v xml:space="preserve"> </v>
      </c>
      <c r="AQ15" s="158" t="str">
        <f t="shared" si="16"/>
        <v xml:space="preserve"> </v>
      </c>
      <c r="AR15" s="158" t="str">
        <f t="shared" si="17"/>
        <v xml:space="preserve"> </v>
      </c>
      <c r="AS15" s="159" t="str">
        <f t="shared" si="18"/>
        <v xml:space="preserve"> </v>
      </c>
      <c r="AT15" s="160">
        <f t="shared" si="19"/>
        <v>0</v>
      </c>
      <c r="AU15" s="161">
        <f t="shared" si="20"/>
        <v>0</v>
      </c>
    </row>
    <row r="16" spans="2:47" x14ac:dyDescent="0.15">
      <c r="B16" s="11" t="s">
        <v>24</v>
      </c>
      <c r="C16" s="353"/>
      <c r="D16" s="354"/>
      <c r="E16" s="353"/>
      <c r="F16" s="355"/>
      <c r="G16" s="356"/>
      <c r="H16" s="354"/>
      <c r="I16" s="353"/>
      <c r="J16" s="354"/>
      <c r="K16" s="353"/>
      <c r="L16" s="354"/>
      <c r="M16" s="357"/>
      <c r="N16" s="358"/>
      <c r="O16" s="249" t="str">
        <f t="shared" si="0"/>
        <v xml:space="preserve"> </v>
      </c>
      <c r="P16" s="390"/>
      <c r="Q16" s="249" t="str">
        <f t="shared" si="1"/>
        <v xml:space="preserve"> </v>
      </c>
      <c r="R16" s="293" t="str">
        <f t="shared" si="2"/>
        <v xml:space="preserve"> </v>
      </c>
      <c r="S16" s="399"/>
      <c r="T16" s="354"/>
      <c r="U16" s="400"/>
      <c r="V16" s="401"/>
      <c r="W16" s="235" t="str">
        <f t="shared" si="3"/>
        <v xml:space="preserve"> </v>
      </c>
      <c r="X16" s="401"/>
      <c r="Y16" s="285" t="str">
        <f t="shared" si="4"/>
        <v xml:space="preserve"> </v>
      </c>
      <c r="Z16" s="303" t="str">
        <f t="shared" si="5"/>
        <v xml:space="preserve"> </v>
      </c>
      <c r="AA16" s="419"/>
      <c r="AB16" s="54" t="str">
        <f t="shared" si="21"/>
        <v>　</v>
      </c>
      <c r="AC16" s="357"/>
      <c r="AD16" s="125" t="str">
        <f t="shared" si="6"/>
        <v xml:space="preserve"> </v>
      </c>
      <c r="AE16" s="136" t="str">
        <f t="shared" si="22"/>
        <v>データ未入力</v>
      </c>
      <c r="AF16" s="124" t="str">
        <f t="shared" si="7"/>
        <v xml:space="preserve"> </v>
      </c>
      <c r="AG16" s="125" t="str">
        <f t="shared" si="8"/>
        <v xml:space="preserve"> </v>
      </c>
      <c r="AH16" s="314"/>
      <c r="AI16" s="5"/>
      <c r="AJ16" s="143" t="str">
        <f t="shared" si="9"/>
        <v>　</v>
      </c>
      <c r="AK16" s="153">
        <f t="shared" si="10"/>
        <v>0</v>
      </c>
      <c r="AL16" s="154" t="str">
        <f t="shared" si="11"/>
        <v xml:space="preserve"> </v>
      </c>
      <c r="AM16" s="155" t="str">
        <f t="shared" si="12"/>
        <v xml:space="preserve"> </v>
      </c>
      <c r="AN16" s="155" t="str">
        <f t="shared" si="13"/>
        <v xml:space="preserve"> </v>
      </c>
      <c r="AO16" s="156" t="str">
        <f t="shared" si="14"/>
        <v xml:space="preserve"> </v>
      </c>
      <c r="AP16" s="157" t="str">
        <f t="shared" si="15"/>
        <v xml:space="preserve"> </v>
      </c>
      <c r="AQ16" s="158" t="str">
        <f t="shared" si="16"/>
        <v xml:space="preserve"> </v>
      </c>
      <c r="AR16" s="158" t="str">
        <f t="shared" si="17"/>
        <v xml:space="preserve"> </v>
      </c>
      <c r="AS16" s="159" t="str">
        <f t="shared" si="18"/>
        <v xml:space="preserve"> </v>
      </c>
      <c r="AT16" s="160">
        <f t="shared" si="19"/>
        <v>0</v>
      </c>
      <c r="AU16" s="161">
        <f t="shared" si="20"/>
        <v>0</v>
      </c>
    </row>
    <row r="17" spans="2:47" x14ac:dyDescent="0.15">
      <c r="B17" s="16" t="s">
        <v>25</v>
      </c>
      <c r="C17" s="371"/>
      <c r="D17" s="372"/>
      <c r="E17" s="371"/>
      <c r="F17" s="373"/>
      <c r="G17" s="374"/>
      <c r="H17" s="372"/>
      <c r="I17" s="371"/>
      <c r="J17" s="372"/>
      <c r="K17" s="371"/>
      <c r="L17" s="372"/>
      <c r="M17" s="375"/>
      <c r="N17" s="376"/>
      <c r="O17" s="252" t="str">
        <f t="shared" si="0"/>
        <v xml:space="preserve"> </v>
      </c>
      <c r="P17" s="393"/>
      <c r="Q17" s="252" t="str">
        <f t="shared" si="1"/>
        <v xml:space="preserve"> </v>
      </c>
      <c r="R17" s="294" t="str">
        <f t="shared" si="2"/>
        <v xml:space="preserve"> </v>
      </c>
      <c r="S17" s="409"/>
      <c r="T17" s="372"/>
      <c r="U17" s="410"/>
      <c r="V17" s="411"/>
      <c r="W17" s="240" t="str">
        <f t="shared" si="3"/>
        <v xml:space="preserve"> </v>
      </c>
      <c r="X17" s="411"/>
      <c r="Y17" s="288" t="str">
        <f t="shared" si="4"/>
        <v xml:space="preserve"> </v>
      </c>
      <c r="Z17" s="306" t="str">
        <f t="shared" si="5"/>
        <v xml:space="preserve"> </v>
      </c>
      <c r="AA17" s="422"/>
      <c r="AB17" s="57" t="str">
        <f t="shared" si="21"/>
        <v>　</v>
      </c>
      <c r="AC17" s="375"/>
      <c r="AD17" s="131" t="str">
        <f t="shared" si="6"/>
        <v xml:space="preserve"> </v>
      </c>
      <c r="AE17" s="139" t="str">
        <f t="shared" si="22"/>
        <v>データ未入力</v>
      </c>
      <c r="AF17" s="130" t="str">
        <f t="shared" si="7"/>
        <v xml:space="preserve"> </v>
      </c>
      <c r="AG17" s="131" t="str">
        <f t="shared" si="8"/>
        <v xml:space="preserve"> </v>
      </c>
      <c r="AH17" s="314"/>
      <c r="AI17" s="5"/>
      <c r="AJ17" s="180" t="str">
        <f t="shared" si="9"/>
        <v>　</v>
      </c>
      <c r="AK17" s="181">
        <f t="shared" si="10"/>
        <v>0</v>
      </c>
      <c r="AL17" s="182" t="str">
        <f t="shared" si="11"/>
        <v xml:space="preserve"> </v>
      </c>
      <c r="AM17" s="183" t="str">
        <f t="shared" si="12"/>
        <v xml:space="preserve"> </v>
      </c>
      <c r="AN17" s="183" t="str">
        <f t="shared" si="13"/>
        <v xml:space="preserve"> </v>
      </c>
      <c r="AO17" s="184" t="str">
        <f t="shared" si="14"/>
        <v xml:space="preserve"> </v>
      </c>
      <c r="AP17" s="185" t="str">
        <f t="shared" si="15"/>
        <v xml:space="preserve"> </v>
      </c>
      <c r="AQ17" s="186" t="str">
        <f t="shared" si="16"/>
        <v xml:space="preserve"> </v>
      </c>
      <c r="AR17" s="186" t="str">
        <f t="shared" si="17"/>
        <v xml:space="preserve"> </v>
      </c>
      <c r="AS17" s="187" t="str">
        <f t="shared" si="18"/>
        <v xml:space="preserve"> </v>
      </c>
      <c r="AT17" s="188">
        <f t="shared" si="19"/>
        <v>0</v>
      </c>
      <c r="AU17" s="189">
        <f t="shared" si="20"/>
        <v>0</v>
      </c>
    </row>
    <row r="18" spans="2:47" x14ac:dyDescent="0.15">
      <c r="B18" s="14" t="s">
        <v>26</v>
      </c>
      <c r="C18" s="377"/>
      <c r="D18" s="378"/>
      <c r="E18" s="377"/>
      <c r="F18" s="379"/>
      <c r="G18" s="380"/>
      <c r="H18" s="378"/>
      <c r="I18" s="377"/>
      <c r="J18" s="378"/>
      <c r="K18" s="377"/>
      <c r="L18" s="378"/>
      <c r="M18" s="381"/>
      <c r="N18" s="382"/>
      <c r="O18" s="253" t="str">
        <f t="shared" si="0"/>
        <v xml:space="preserve"> </v>
      </c>
      <c r="P18" s="394"/>
      <c r="Q18" s="253" t="str">
        <f t="shared" si="1"/>
        <v xml:space="preserve"> </v>
      </c>
      <c r="R18" s="297" t="str">
        <f t="shared" si="2"/>
        <v xml:space="preserve"> </v>
      </c>
      <c r="S18" s="412"/>
      <c r="T18" s="378"/>
      <c r="U18" s="413"/>
      <c r="V18" s="414"/>
      <c r="W18" s="241" t="str">
        <f t="shared" si="3"/>
        <v xml:space="preserve"> </v>
      </c>
      <c r="X18" s="414"/>
      <c r="Y18" s="289" t="str">
        <f t="shared" si="4"/>
        <v xml:space="preserve"> </v>
      </c>
      <c r="Z18" s="307" t="str">
        <f t="shared" si="5"/>
        <v xml:space="preserve"> </v>
      </c>
      <c r="AA18" s="423"/>
      <c r="AB18" s="56" t="str">
        <f t="shared" si="21"/>
        <v>　</v>
      </c>
      <c r="AC18" s="369"/>
      <c r="AD18" s="129" t="str">
        <f t="shared" si="6"/>
        <v xml:space="preserve"> </v>
      </c>
      <c r="AE18" s="140" t="str">
        <f t="shared" si="22"/>
        <v>データ未入力</v>
      </c>
      <c r="AF18" s="132" t="str">
        <f t="shared" si="7"/>
        <v xml:space="preserve"> </v>
      </c>
      <c r="AG18" s="133" t="str">
        <f t="shared" si="8"/>
        <v xml:space="preserve"> </v>
      </c>
      <c r="AH18" s="314"/>
      <c r="AI18" s="5"/>
      <c r="AJ18" s="190" t="str">
        <f t="shared" si="9"/>
        <v>　</v>
      </c>
      <c r="AK18" s="144">
        <f t="shared" si="10"/>
        <v>0</v>
      </c>
      <c r="AL18" s="191" t="str">
        <f t="shared" si="11"/>
        <v xml:space="preserve"> </v>
      </c>
      <c r="AM18" s="192" t="str">
        <f t="shared" si="12"/>
        <v xml:space="preserve"> </v>
      </c>
      <c r="AN18" s="192" t="str">
        <f t="shared" si="13"/>
        <v xml:space="preserve"> </v>
      </c>
      <c r="AO18" s="193" t="str">
        <f t="shared" si="14"/>
        <v xml:space="preserve"> </v>
      </c>
      <c r="AP18" s="194" t="str">
        <f t="shared" si="15"/>
        <v xml:space="preserve"> </v>
      </c>
      <c r="AQ18" s="195" t="str">
        <f t="shared" si="16"/>
        <v xml:space="preserve"> </v>
      </c>
      <c r="AR18" s="195" t="str">
        <f t="shared" si="17"/>
        <v xml:space="preserve"> </v>
      </c>
      <c r="AS18" s="196" t="str">
        <f t="shared" si="18"/>
        <v xml:space="preserve"> </v>
      </c>
      <c r="AT18" s="178">
        <f t="shared" si="19"/>
        <v>0</v>
      </c>
      <c r="AU18" s="179">
        <f t="shared" si="20"/>
        <v>0</v>
      </c>
    </row>
    <row r="19" spans="2:47" x14ac:dyDescent="0.15">
      <c r="B19" s="11" t="s">
        <v>27</v>
      </c>
      <c r="C19" s="353"/>
      <c r="D19" s="354"/>
      <c r="E19" s="353"/>
      <c r="F19" s="355"/>
      <c r="G19" s="356"/>
      <c r="H19" s="354"/>
      <c r="I19" s="353"/>
      <c r="J19" s="354"/>
      <c r="K19" s="353"/>
      <c r="L19" s="354"/>
      <c r="M19" s="357"/>
      <c r="N19" s="358"/>
      <c r="O19" s="249" t="str">
        <f t="shared" si="0"/>
        <v xml:space="preserve"> </v>
      </c>
      <c r="P19" s="390"/>
      <c r="Q19" s="249" t="str">
        <f t="shared" si="1"/>
        <v xml:space="preserve"> </v>
      </c>
      <c r="R19" s="293" t="str">
        <f t="shared" si="2"/>
        <v xml:space="preserve"> </v>
      </c>
      <c r="S19" s="399"/>
      <c r="T19" s="354"/>
      <c r="U19" s="400"/>
      <c r="V19" s="401"/>
      <c r="W19" s="235" t="str">
        <f t="shared" si="3"/>
        <v xml:space="preserve"> </v>
      </c>
      <c r="X19" s="401"/>
      <c r="Y19" s="285" t="str">
        <f t="shared" si="4"/>
        <v xml:space="preserve"> </v>
      </c>
      <c r="Z19" s="303" t="str">
        <f t="shared" si="5"/>
        <v xml:space="preserve"> </v>
      </c>
      <c r="AA19" s="419"/>
      <c r="AB19" s="54" t="str">
        <f t="shared" si="21"/>
        <v>　</v>
      </c>
      <c r="AC19" s="357"/>
      <c r="AD19" s="125" t="str">
        <f t="shared" si="6"/>
        <v xml:space="preserve"> </v>
      </c>
      <c r="AE19" s="136" t="str">
        <f t="shared" si="22"/>
        <v>データ未入力</v>
      </c>
      <c r="AF19" s="124" t="str">
        <f t="shared" si="7"/>
        <v xml:space="preserve"> </v>
      </c>
      <c r="AG19" s="125" t="str">
        <f t="shared" si="8"/>
        <v xml:space="preserve"> </v>
      </c>
      <c r="AH19" s="314"/>
      <c r="AI19" s="5"/>
      <c r="AJ19" s="143" t="str">
        <f t="shared" si="9"/>
        <v>　</v>
      </c>
      <c r="AK19" s="153">
        <f t="shared" si="10"/>
        <v>0</v>
      </c>
      <c r="AL19" s="154" t="str">
        <f t="shared" si="11"/>
        <v xml:space="preserve"> </v>
      </c>
      <c r="AM19" s="155" t="str">
        <f t="shared" si="12"/>
        <v xml:space="preserve"> </v>
      </c>
      <c r="AN19" s="155" t="str">
        <f t="shared" si="13"/>
        <v xml:space="preserve"> </v>
      </c>
      <c r="AO19" s="156" t="str">
        <f t="shared" si="14"/>
        <v xml:space="preserve"> </v>
      </c>
      <c r="AP19" s="157" t="str">
        <f t="shared" si="15"/>
        <v xml:space="preserve"> </v>
      </c>
      <c r="AQ19" s="158" t="str">
        <f t="shared" si="16"/>
        <v xml:space="preserve"> </v>
      </c>
      <c r="AR19" s="158" t="str">
        <f t="shared" si="17"/>
        <v xml:space="preserve"> </v>
      </c>
      <c r="AS19" s="159" t="str">
        <f t="shared" si="18"/>
        <v xml:space="preserve"> </v>
      </c>
      <c r="AT19" s="160">
        <f t="shared" si="19"/>
        <v>0</v>
      </c>
      <c r="AU19" s="161">
        <f t="shared" si="20"/>
        <v>0</v>
      </c>
    </row>
    <row r="20" spans="2:47" x14ac:dyDescent="0.15">
      <c r="B20" s="11" t="s">
        <v>28</v>
      </c>
      <c r="C20" s="353"/>
      <c r="D20" s="354"/>
      <c r="E20" s="353"/>
      <c r="F20" s="355"/>
      <c r="G20" s="356"/>
      <c r="H20" s="354"/>
      <c r="I20" s="353"/>
      <c r="J20" s="354"/>
      <c r="K20" s="353"/>
      <c r="L20" s="354"/>
      <c r="M20" s="357"/>
      <c r="N20" s="358"/>
      <c r="O20" s="249" t="str">
        <f t="shared" si="0"/>
        <v xml:space="preserve"> </v>
      </c>
      <c r="P20" s="390"/>
      <c r="Q20" s="249" t="str">
        <f t="shared" si="1"/>
        <v xml:space="preserve"> </v>
      </c>
      <c r="R20" s="293" t="str">
        <f t="shared" si="2"/>
        <v xml:space="preserve"> </v>
      </c>
      <c r="S20" s="399"/>
      <c r="T20" s="354"/>
      <c r="U20" s="400"/>
      <c r="V20" s="401"/>
      <c r="W20" s="235" t="str">
        <f t="shared" si="3"/>
        <v xml:space="preserve"> </v>
      </c>
      <c r="X20" s="401"/>
      <c r="Y20" s="285" t="str">
        <f t="shared" si="4"/>
        <v xml:space="preserve"> </v>
      </c>
      <c r="Z20" s="303" t="str">
        <f t="shared" si="5"/>
        <v xml:space="preserve"> </v>
      </c>
      <c r="AA20" s="419"/>
      <c r="AB20" s="54" t="str">
        <f t="shared" si="21"/>
        <v>　</v>
      </c>
      <c r="AC20" s="357"/>
      <c r="AD20" s="125" t="str">
        <f t="shared" si="6"/>
        <v xml:space="preserve"> </v>
      </c>
      <c r="AE20" s="136" t="str">
        <f t="shared" si="22"/>
        <v>データ未入力</v>
      </c>
      <c r="AF20" s="124" t="str">
        <f t="shared" si="7"/>
        <v xml:space="preserve"> </v>
      </c>
      <c r="AG20" s="125" t="str">
        <f t="shared" si="8"/>
        <v xml:space="preserve"> </v>
      </c>
      <c r="AH20" s="314"/>
      <c r="AI20" s="5"/>
      <c r="AJ20" s="143" t="str">
        <f t="shared" si="9"/>
        <v>　</v>
      </c>
      <c r="AK20" s="153">
        <f t="shared" si="10"/>
        <v>0</v>
      </c>
      <c r="AL20" s="154" t="str">
        <f t="shared" si="11"/>
        <v xml:space="preserve"> </v>
      </c>
      <c r="AM20" s="155" t="str">
        <f t="shared" si="12"/>
        <v xml:space="preserve"> </v>
      </c>
      <c r="AN20" s="155" t="str">
        <f t="shared" si="13"/>
        <v xml:space="preserve"> </v>
      </c>
      <c r="AO20" s="156" t="str">
        <f t="shared" si="14"/>
        <v xml:space="preserve"> </v>
      </c>
      <c r="AP20" s="157" t="str">
        <f t="shared" si="15"/>
        <v xml:space="preserve"> </v>
      </c>
      <c r="AQ20" s="158" t="str">
        <f t="shared" si="16"/>
        <v xml:space="preserve"> </v>
      </c>
      <c r="AR20" s="158" t="str">
        <f t="shared" si="17"/>
        <v xml:space="preserve"> </v>
      </c>
      <c r="AS20" s="159" t="str">
        <f t="shared" si="18"/>
        <v xml:space="preserve"> </v>
      </c>
      <c r="AT20" s="160">
        <f t="shared" si="19"/>
        <v>0</v>
      </c>
      <c r="AU20" s="161">
        <f t="shared" si="20"/>
        <v>0</v>
      </c>
    </row>
    <row r="21" spans="2:47" x14ac:dyDescent="0.15">
      <c r="B21" s="11" t="s">
        <v>29</v>
      </c>
      <c r="C21" s="353"/>
      <c r="D21" s="354"/>
      <c r="E21" s="353"/>
      <c r="F21" s="355"/>
      <c r="G21" s="356"/>
      <c r="H21" s="354"/>
      <c r="I21" s="353"/>
      <c r="J21" s="354"/>
      <c r="K21" s="353"/>
      <c r="L21" s="354"/>
      <c r="M21" s="357"/>
      <c r="N21" s="358"/>
      <c r="O21" s="249" t="str">
        <f t="shared" si="0"/>
        <v xml:space="preserve"> </v>
      </c>
      <c r="P21" s="390"/>
      <c r="Q21" s="249" t="str">
        <f t="shared" si="1"/>
        <v xml:space="preserve"> </v>
      </c>
      <c r="R21" s="293" t="str">
        <f t="shared" si="2"/>
        <v xml:space="preserve"> </v>
      </c>
      <c r="S21" s="399"/>
      <c r="T21" s="354"/>
      <c r="U21" s="400"/>
      <c r="V21" s="401"/>
      <c r="W21" s="235" t="str">
        <f t="shared" si="3"/>
        <v xml:space="preserve"> </v>
      </c>
      <c r="X21" s="401"/>
      <c r="Y21" s="285" t="str">
        <f t="shared" si="4"/>
        <v xml:space="preserve"> </v>
      </c>
      <c r="Z21" s="303" t="str">
        <f t="shared" si="5"/>
        <v xml:space="preserve"> </v>
      </c>
      <c r="AA21" s="419"/>
      <c r="AB21" s="54" t="str">
        <f t="shared" si="21"/>
        <v>　</v>
      </c>
      <c r="AC21" s="357"/>
      <c r="AD21" s="125" t="str">
        <f t="shared" si="6"/>
        <v xml:space="preserve"> </v>
      </c>
      <c r="AE21" s="136" t="str">
        <f t="shared" si="22"/>
        <v>データ未入力</v>
      </c>
      <c r="AF21" s="124" t="str">
        <f t="shared" si="7"/>
        <v xml:space="preserve"> </v>
      </c>
      <c r="AG21" s="125" t="str">
        <f t="shared" si="8"/>
        <v xml:space="preserve"> </v>
      </c>
      <c r="AH21" s="314"/>
      <c r="AI21" s="5"/>
      <c r="AJ21" s="143" t="str">
        <f t="shared" si="9"/>
        <v>　</v>
      </c>
      <c r="AK21" s="153">
        <f t="shared" si="10"/>
        <v>0</v>
      </c>
      <c r="AL21" s="154" t="str">
        <f t="shared" si="11"/>
        <v xml:space="preserve"> </v>
      </c>
      <c r="AM21" s="155" t="str">
        <f t="shared" si="12"/>
        <v xml:space="preserve"> </v>
      </c>
      <c r="AN21" s="155" t="str">
        <f t="shared" si="13"/>
        <v xml:space="preserve"> </v>
      </c>
      <c r="AO21" s="156" t="str">
        <f t="shared" si="14"/>
        <v xml:space="preserve"> </v>
      </c>
      <c r="AP21" s="157" t="str">
        <f t="shared" si="15"/>
        <v xml:space="preserve"> </v>
      </c>
      <c r="AQ21" s="158" t="str">
        <f t="shared" si="16"/>
        <v xml:space="preserve"> </v>
      </c>
      <c r="AR21" s="158" t="str">
        <f t="shared" si="17"/>
        <v xml:space="preserve"> </v>
      </c>
      <c r="AS21" s="159" t="str">
        <f t="shared" si="18"/>
        <v xml:space="preserve"> </v>
      </c>
      <c r="AT21" s="160">
        <f t="shared" si="19"/>
        <v>0</v>
      </c>
      <c r="AU21" s="161">
        <f t="shared" si="20"/>
        <v>0</v>
      </c>
    </row>
    <row r="22" spans="2:47" x14ac:dyDescent="0.15">
      <c r="B22" s="16" t="s">
        <v>30</v>
      </c>
      <c r="C22" s="371"/>
      <c r="D22" s="372"/>
      <c r="E22" s="371"/>
      <c r="F22" s="373"/>
      <c r="G22" s="374"/>
      <c r="H22" s="372"/>
      <c r="I22" s="371"/>
      <c r="J22" s="372"/>
      <c r="K22" s="371"/>
      <c r="L22" s="372"/>
      <c r="M22" s="375"/>
      <c r="N22" s="376"/>
      <c r="O22" s="252" t="str">
        <f t="shared" si="0"/>
        <v xml:space="preserve"> </v>
      </c>
      <c r="P22" s="393"/>
      <c r="Q22" s="252" t="str">
        <f t="shared" si="1"/>
        <v xml:space="preserve"> </v>
      </c>
      <c r="R22" s="294" t="str">
        <f t="shared" si="2"/>
        <v xml:space="preserve"> </v>
      </c>
      <c r="S22" s="409"/>
      <c r="T22" s="372"/>
      <c r="U22" s="410"/>
      <c r="V22" s="411"/>
      <c r="W22" s="240" t="str">
        <f t="shared" si="3"/>
        <v xml:space="preserve"> </v>
      </c>
      <c r="X22" s="411"/>
      <c r="Y22" s="288" t="str">
        <f t="shared" si="4"/>
        <v xml:space="preserve"> </v>
      </c>
      <c r="Z22" s="304" t="str">
        <f t="shared" si="5"/>
        <v xml:space="preserve"> </v>
      </c>
      <c r="AA22" s="422"/>
      <c r="AB22" s="57" t="str">
        <f t="shared" si="21"/>
        <v>　</v>
      </c>
      <c r="AC22" s="375"/>
      <c r="AD22" s="131" t="str">
        <f t="shared" si="6"/>
        <v xml:space="preserve"> </v>
      </c>
      <c r="AE22" s="141" t="str">
        <f t="shared" si="22"/>
        <v>データ未入力</v>
      </c>
      <c r="AF22" s="126" t="str">
        <f t="shared" si="7"/>
        <v xml:space="preserve"> </v>
      </c>
      <c r="AG22" s="127" t="str">
        <f t="shared" si="8"/>
        <v xml:space="preserve"> </v>
      </c>
      <c r="AH22" s="314"/>
      <c r="AI22" s="5"/>
      <c r="AJ22" s="162" t="str">
        <f t="shared" si="9"/>
        <v>　</v>
      </c>
      <c r="AK22" s="163">
        <f t="shared" si="10"/>
        <v>0</v>
      </c>
      <c r="AL22" s="164" t="str">
        <f t="shared" si="11"/>
        <v xml:space="preserve"> </v>
      </c>
      <c r="AM22" s="165" t="str">
        <f t="shared" si="12"/>
        <v xml:space="preserve"> </v>
      </c>
      <c r="AN22" s="165" t="str">
        <f t="shared" si="13"/>
        <v xml:space="preserve"> </v>
      </c>
      <c r="AO22" s="166" t="str">
        <f t="shared" si="14"/>
        <v xml:space="preserve"> </v>
      </c>
      <c r="AP22" s="167" t="str">
        <f t="shared" si="15"/>
        <v xml:space="preserve"> </v>
      </c>
      <c r="AQ22" s="168" t="str">
        <f t="shared" si="16"/>
        <v xml:space="preserve"> </v>
      </c>
      <c r="AR22" s="168" t="str">
        <f t="shared" si="17"/>
        <v xml:space="preserve"> </v>
      </c>
      <c r="AS22" s="169" t="str">
        <f t="shared" si="18"/>
        <v xml:space="preserve"> </v>
      </c>
      <c r="AT22" s="188">
        <f t="shared" si="19"/>
        <v>0</v>
      </c>
      <c r="AU22" s="189">
        <f t="shared" si="20"/>
        <v>0</v>
      </c>
    </row>
    <row r="23" spans="2:47" x14ac:dyDescent="0.15">
      <c r="B23" s="14" t="s">
        <v>31</v>
      </c>
      <c r="C23" s="377"/>
      <c r="D23" s="378"/>
      <c r="E23" s="377"/>
      <c r="F23" s="379"/>
      <c r="G23" s="380"/>
      <c r="H23" s="378"/>
      <c r="I23" s="377"/>
      <c r="J23" s="378"/>
      <c r="K23" s="377"/>
      <c r="L23" s="378"/>
      <c r="M23" s="381"/>
      <c r="N23" s="382"/>
      <c r="O23" s="253" t="str">
        <f t="shared" si="0"/>
        <v xml:space="preserve"> </v>
      </c>
      <c r="P23" s="394"/>
      <c r="Q23" s="253" t="str">
        <f t="shared" si="1"/>
        <v xml:space="preserve"> </v>
      </c>
      <c r="R23" s="297" t="str">
        <f t="shared" si="2"/>
        <v xml:space="preserve"> </v>
      </c>
      <c r="S23" s="412"/>
      <c r="T23" s="378"/>
      <c r="U23" s="413"/>
      <c r="V23" s="414"/>
      <c r="W23" s="241" t="str">
        <f t="shared" si="3"/>
        <v xml:space="preserve"> </v>
      </c>
      <c r="X23" s="414"/>
      <c r="Y23" s="289" t="str">
        <f t="shared" si="4"/>
        <v xml:space="preserve"> </v>
      </c>
      <c r="Z23" s="311" t="str">
        <f t="shared" si="5"/>
        <v xml:space="preserve"> </v>
      </c>
      <c r="AA23" s="423"/>
      <c r="AB23" s="56" t="str">
        <f t="shared" si="21"/>
        <v>　</v>
      </c>
      <c r="AC23" s="369"/>
      <c r="AD23" s="129" t="str">
        <f t="shared" si="6"/>
        <v xml:space="preserve"> </v>
      </c>
      <c r="AE23" s="138" t="str">
        <f t="shared" si="22"/>
        <v>データ未入力</v>
      </c>
      <c r="AF23" s="128" t="str">
        <f t="shared" si="7"/>
        <v xml:space="preserve"> </v>
      </c>
      <c r="AG23" s="129" t="str">
        <f t="shared" si="8"/>
        <v xml:space="preserve"> </v>
      </c>
      <c r="AH23" s="314"/>
      <c r="AI23" s="5"/>
      <c r="AJ23" s="170" t="str">
        <f t="shared" si="9"/>
        <v>　</v>
      </c>
      <c r="AK23" s="171">
        <f t="shared" si="10"/>
        <v>0</v>
      </c>
      <c r="AL23" s="172" t="str">
        <f t="shared" si="11"/>
        <v xml:space="preserve"> </v>
      </c>
      <c r="AM23" s="173" t="str">
        <f t="shared" si="12"/>
        <v xml:space="preserve"> </v>
      </c>
      <c r="AN23" s="173" t="str">
        <f t="shared" si="13"/>
        <v xml:space="preserve"> </v>
      </c>
      <c r="AO23" s="174" t="str">
        <f t="shared" si="14"/>
        <v xml:space="preserve"> </v>
      </c>
      <c r="AP23" s="175" t="str">
        <f t="shared" si="15"/>
        <v xml:space="preserve"> </v>
      </c>
      <c r="AQ23" s="176" t="str">
        <f t="shared" si="16"/>
        <v xml:space="preserve"> </v>
      </c>
      <c r="AR23" s="176" t="str">
        <f t="shared" si="17"/>
        <v xml:space="preserve"> </v>
      </c>
      <c r="AS23" s="177" t="str">
        <f t="shared" si="18"/>
        <v xml:space="preserve"> </v>
      </c>
      <c r="AT23" s="178">
        <f t="shared" si="19"/>
        <v>0</v>
      </c>
      <c r="AU23" s="179">
        <f t="shared" si="20"/>
        <v>0</v>
      </c>
    </row>
    <row r="24" spans="2:47" x14ac:dyDescent="0.15">
      <c r="B24" s="11" t="s">
        <v>32</v>
      </c>
      <c r="C24" s="353"/>
      <c r="D24" s="354"/>
      <c r="E24" s="353"/>
      <c r="F24" s="355"/>
      <c r="G24" s="356"/>
      <c r="H24" s="354"/>
      <c r="I24" s="353"/>
      <c r="J24" s="354"/>
      <c r="K24" s="353"/>
      <c r="L24" s="354"/>
      <c r="M24" s="357"/>
      <c r="N24" s="358"/>
      <c r="O24" s="249" t="str">
        <f t="shared" si="0"/>
        <v xml:space="preserve"> </v>
      </c>
      <c r="P24" s="390"/>
      <c r="Q24" s="249" t="str">
        <f t="shared" si="1"/>
        <v xml:space="preserve"> </v>
      </c>
      <c r="R24" s="293" t="str">
        <f t="shared" si="2"/>
        <v xml:space="preserve"> </v>
      </c>
      <c r="S24" s="399"/>
      <c r="T24" s="354"/>
      <c r="U24" s="400"/>
      <c r="V24" s="401"/>
      <c r="W24" s="235" t="str">
        <f t="shared" si="3"/>
        <v xml:space="preserve"> </v>
      </c>
      <c r="X24" s="401"/>
      <c r="Y24" s="285" t="str">
        <f t="shared" si="4"/>
        <v xml:space="preserve"> </v>
      </c>
      <c r="Z24" s="312" t="str">
        <f t="shared" si="5"/>
        <v xml:space="preserve"> </v>
      </c>
      <c r="AA24" s="419"/>
      <c r="AB24" s="54" t="str">
        <f t="shared" si="21"/>
        <v>　</v>
      </c>
      <c r="AC24" s="357"/>
      <c r="AD24" s="125" t="str">
        <f t="shared" si="6"/>
        <v xml:space="preserve"> </v>
      </c>
      <c r="AE24" s="136" t="str">
        <f t="shared" si="22"/>
        <v>データ未入力</v>
      </c>
      <c r="AF24" s="124" t="str">
        <f t="shared" si="7"/>
        <v xml:space="preserve"> </v>
      </c>
      <c r="AG24" s="125" t="str">
        <f t="shared" si="8"/>
        <v xml:space="preserve"> </v>
      </c>
      <c r="AH24" s="314"/>
      <c r="AI24" s="5"/>
      <c r="AJ24" s="143" t="str">
        <f t="shared" si="9"/>
        <v>　</v>
      </c>
      <c r="AK24" s="153">
        <f t="shared" si="10"/>
        <v>0</v>
      </c>
      <c r="AL24" s="154" t="str">
        <f t="shared" si="11"/>
        <v xml:space="preserve"> </v>
      </c>
      <c r="AM24" s="155" t="str">
        <f t="shared" si="12"/>
        <v xml:space="preserve"> </v>
      </c>
      <c r="AN24" s="155" t="str">
        <f t="shared" si="13"/>
        <v xml:space="preserve"> </v>
      </c>
      <c r="AO24" s="156" t="str">
        <f t="shared" si="14"/>
        <v xml:space="preserve"> </v>
      </c>
      <c r="AP24" s="157" t="str">
        <f t="shared" si="15"/>
        <v xml:space="preserve"> </v>
      </c>
      <c r="AQ24" s="158" t="str">
        <f t="shared" si="16"/>
        <v xml:space="preserve"> </v>
      </c>
      <c r="AR24" s="158" t="str">
        <f t="shared" si="17"/>
        <v xml:space="preserve"> </v>
      </c>
      <c r="AS24" s="159" t="str">
        <f t="shared" si="18"/>
        <v xml:space="preserve"> </v>
      </c>
      <c r="AT24" s="160">
        <f t="shared" si="19"/>
        <v>0</v>
      </c>
      <c r="AU24" s="161">
        <f t="shared" si="20"/>
        <v>0</v>
      </c>
    </row>
    <row r="25" spans="2:47" x14ac:dyDescent="0.15">
      <c r="B25" s="11" t="s">
        <v>33</v>
      </c>
      <c r="C25" s="353"/>
      <c r="D25" s="354"/>
      <c r="E25" s="353"/>
      <c r="F25" s="355"/>
      <c r="G25" s="356"/>
      <c r="H25" s="354"/>
      <c r="I25" s="353"/>
      <c r="J25" s="354"/>
      <c r="K25" s="353"/>
      <c r="L25" s="354"/>
      <c r="M25" s="357"/>
      <c r="N25" s="358"/>
      <c r="O25" s="249" t="str">
        <f t="shared" si="0"/>
        <v xml:space="preserve"> </v>
      </c>
      <c r="P25" s="390"/>
      <c r="Q25" s="249" t="str">
        <f t="shared" si="1"/>
        <v xml:space="preserve"> </v>
      </c>
      <c r="R25" s="293" t="str">
        <f t="shared" si="2"/>
        <v xml:space="preserve"> </v>
      </c>
      <c r="S25" s="399"/>
      <c r="T25" s="354"/>
      <c r="U25" s="400"/>
      <c r="V25" s="401"/>
      <c r="W25" s="235" t="str">
        <f t="shared" si="3"/>
        <v xml:space="preserve"> </v>
      </c>
      <c r="X25" s="401"/>
      <c r="Y25" s="285" t="str">
        <f t="shared" si="4"/>
        <v xml:space="preserve"> </v>
      </c>
      <c r="Z25" s="312" t="str">
        <f t="shared" si="5"/>
        <v xml:space="preserve"> </v>
      </c>
      <c r="AA25" s="419"/>
      <c r="AB25" s="54" t="str">
        <f t="shared" si="21"/>
        <v>　</v>
      </c>
      <c r="AC25" s="357"/>
      <c r="AD25" s="125" t="str">
        <f t="shared" si="6"/>
        <v xml:space="preserve"> </v>
      </c>
      <c r="AE25" s="136" t="str">
        <f t="shared" si="22"/>
        <v>データ未入力</v>
      </c>
      <c r="AF25" s="124" t="str">
        <f t="shared" si="7"/>
        <v xml:space="preserve"> </v>
      </c>
      <c r="AG25" s="125" t="str">
        <f t="shared" si="8"/>
        <v xml:space="preserve"> </v>
      </c>
      <c r="AH25" s="314"/>
      <c r="AI25" s="5"/>
      <c r="AJ25" s="143" t="str">
        <f t="shared" si="9"/>
        <v>　</v>
      </c>
      <c r="AK25" s="153">
        <f t="shared" si="10"/>
        <v>0</v>
      </c>
      <c r="AL25" s="154" t="str">
        <f t="shared" si="11"/>
        <v xml:space="preserve"> </v>
      </c>
      <c r="AM25" s="155" t="str">
        <f t="shared" si="12"/>
        <v xml:space="preserve"> </v>
      </c>
      <c r="AN25" s="155" t="str">
        <f t="shared" si="13"/>
        <v xml:space="preserve"> </v>
      </c>
      <c r="AO25" s="156" t="str">
        <f t="shared" si="14"/>
        <v xml:space="preserve"> </v>
      </c>
      <c r="AP25" s="157" t="str">
        <f t="shared" si="15"/>
        <v xml:space="preserve"> </v>
      </c>
      <c r="AQ25" s="158" t="str">
        <f t="shared" si="16"/>
        <v xml:space="preserve"> </v>
      </c>
      <c r="AR25" s="158" t="str">
        <f t="shared" si="17"/>
        <v xml:space="preserve"> </v>
      </c>
      <c r="AS25" s="159" t="str">
        <f t="shared" si="18"/>
        <v xml:space="preserve"> </v>
      </c>
      <c r="AT25" s="160">
        <f t="shared" si="19"/>
        <v>0</v>
      </c>
      <c r="AU25" s="161">
        <f t="shared" si="20"/>
        <v>0</v>
      </c>
    </row>
    <row r="26" spans="2:47" x14ac:dyDescent="0.15">
      <c r="B26" s="11" t="s">
        <v>34</v>
      </c>
      <c r="C26" s="353"/>
      <c r="D26" s="354"/>
      <c r="E26" s="353"/>
      <c r="F26" s="355"/>
      <c r="G26" s="356"/>
      <c r="H26" s="354"/>
      <c r="I26" s="353"/>
      <c r="J26" s="354"/>
      <c r="K26" s="353"/>
      <c r="L26" s="354"/>
      <c r="M26" s="357"/>
      <c r="N26" s="358"/>
      <c r="O26" s="249" t="str">
        <f t="shared" si="0"/>
        <v xml:space="preserve"> </v>
      </c>
      <c r="P26" s="390"/>
      <c r="Q26" s="249" t="str">
        <f t="shared" si="1"/>
        <v xml:space="preserve"> </v>
      </c>
      <c r="R26" s="293" t="str">
        <f t="shared" si="2"/>
        <v xml:space="preserve"> </v>
      </c>
      <c r="S26" s="399"/>
      <c r="T26" s="354"/>
      <c r="U26" s="400"/>
      <c r="V26" s="401"/>
      <c r="W26" s="235" t="str">
        <f t="shared" si="3"/>
        <v xml:space="preserve"> </v>
      </c>
      <c r="X26" s="401"/>
      <c r="Y26" s="285" t="str">
        <f t="shared" si="4"/>
        <v xml:space="preserve"> </v>
      </c>
      <c r="Z26" s="312" t="str">
        <f t="shared" si="5"/>
        <v xml:space="preserve"> </v>
      </c>
      <c r="AA26" s="419"/>
      <c r="AB26" s="54" t="str">
        <f t="shared" si="21"/>
        <v>　</v>
      </c>
      <c r="AC26" s="357"/>
      <c r="AD26" s="125" t="str">
        <f t="shared" si="6"/>
        <v xml:space="preserve"> </v>
      </c>
      <c r="AE26" s="136" t="str">
        <f t="shared" si="22"/>
        <v>データ未入力</v>
      </c>
      <c r="AF26" s="124" t="str">
        <f t="shared" si="7"/>
        <v xml:space="preserve"> </v>
      </c>
      <c r="AG26" s="125" t="str">
        <f t="shared" si="8"/>
        <v xml:space="preserve"> </v>
      </c>
      <c r="AH26" s="314"/>
      <c r="AI26" s="5"/>
      <c r="AJ26" s="143" t="str">
        <f t="shared" si="9"/>
        <v>　</v>
      </c>
      <c r="AK26" s="153">
        <f t="shared" si="10"/>
        <v>0</v>
      </c>
      <c r="AL26" s="154" t="str">
        <f t="shared" si="11"/>
        <v xml:space="preserve"> </v>
      </c>
      <c r="AM26" s="155" t="str">
        <f t="shared" si="12"/>
        <v xml:space="preserve"> </v>
      </c>
      <c r="AN26" s="155" t="str">
        <f t="shared" si="13"/>
        <v xml:space="preserve"> </v>
      </c>
      <c r="AO26" s="156" t="str">
        <f t="shared" si="14"/>
        <v xml:space="preserve"> </v>
      </c>
      <c r="AP26" s="157" t="str">
        <f t="shared" si="15"/>
        <v xml:space="preserve"> </v>
      </c>
      <c r="AQ26" s="158" t="str">
        <f t="shared" si="16"/>
        <v xml:space="preserve"> </v>
      </c>
      <c r="AR26" s="158" t="str">
        <f t="shared" si="17"/>
        <v xml:space="preserve"> </v>
      </c>
      <c r="AS26" s="159" t="str">
        <f t="shared" si="18"/>
        <v xml:space="preserve"> </v>
      </c>
      <c r="AT26" s="160">
        <f t="shared" si="19"/>
        <v>0</v>
      </c>
      <c r="AU26" s="161">
        <f t="shared" si="20"/>
        <v>0</v>
      </c>
    </row>
    <row r="27" spans="2:47" ht="14.25" thickBot="1" x14ac:dyDescent="0.2">
      <c r="B27" s="12" t="s">
        <v>35</v>
      </c>
      <c r="C27" s="383"/>
      <c r="D27" s="384"/>
      <c r="E27" s="383"/>
      <c r="F27" s="385"/>
      <c r="G27" s="386"/>
      <c r="H27" s="384"/>
      <c r="I27" s="383"/>
      <c r="J27" s="384"/>
      <c r="K27" s="383"/>
      <c r="L27" s="384"/>
      <c r="M27" s="387"/>
      <c r="N27" s="388"/>
      <c r="O27" s="254" t="str">
        <f t="shared" si="0"/>
        <v xml:space="preserve"> </v>
      </c>
      <c r="P27" s="395"/>
      <c r="Q27" s="254" t="str">
        <f t="shared" si="1"/>
        <v xml:space="preserve"> </v>
      </c>
      <c r="R27" s="298" t="str">
        <f t="shared" si="2"/>
        <v xml:space="preserve"> </v>
      </c>
      <c r="S27" s="415"/>
      <c r="T27" s="384"/>
      <c r="U27" s="416"/>
      <c r="V27" s="417"/>
      <c r="W27" s="242" t="str">
        <f t="shared" si="3"/>
        <v xml:space="preserve"> </v>
      </c>
      <c r="X27" s="417"/>
      <c r="Y27" s="290" t="str">
        <f t="shared" si="4"/>
        <v xml:space="preserve"> </v>
      </c>
      <c r="Z27" s="313" t="str">
        <f t="shared" si="5"/>
        <v xml:space="preserve"> </v>
      </c>
      <c r="AA27" s="424"/>
      <c r="AB27" s="58" t="str">
        <f t="shared" si="21"/>
        <v>　</v>
      </c>
      <c r="AC27" s="387"/>
      <c r="AD27" s="135" t="str">
        <f t="shared" si="6"/>
        <v xml:space="preserve"> </v>
      </c>
      <c r="AE27" s="142" t="str">
        <f t="shared" si="22"/>
        <v>データ未入力</v>
      </c>
      <c r="AF27" s="134" t="str">
        <f t="shared" si="7"/>
        <v xml:space="preserve"> </v>
      </c>
      <c r="AG27" s="135" t="str">
        <f t="shared" si="8"/>
        <v xml:space="preserve"> </v>
      </c>
      <c r="AH27" s="314"/>
      <c r="AI27" s="5"/>
      <c r="AJ27" s="197" t="str">
        <f t="shared" si="9"/>
        <v>　</v>
      </c>
      <c r="AK27" s="198">
        <f t="shared" si="10"/>
        <v>0</v>
      </c>
      <c r="AL27" s="199" t="str">
        <f t="shared" si="11"/>
        <v xml:space="preserve"> </v>
      </c>
      <c r="AM27" s="200" t="str">
        <f t="shared" si="12"/>
        <v xml:space="preserve"> </v>
      </c>
      <c r="AN27" s="200" t="str">
        <f t="shared" si="13"/>
        <v xml:space="preserve"> </v>
      </c>
      <c r="AO27" s="201" t="str">
        <f t="shared" si="14"/>
        <v xml:space="preserve"> </v>
      </c>
      <c r="AP27" s="202" t="str">
        <f t="shared" si="15"/>
        <v xml:space="preserve"> </v>
      </c>
      <c r="AQ27" s="203" t="str">
        <f t="shared" si="16"/>
        <v xml:space="preserve"> </v>
      </c>
      <c r="AR27" s="203" t="str">
        <f t="shared" si="17"/>
        <v xml:space="preserve"> </v>
      </c>
      <c r="AS27" s="204" t="str">
        <f t="shared" si="18"/>
        <v xml:space="preserve"> </v>
      </c>
      <c r="AT27" s="205">
        <f t="shared" si="19"/>
        <v>0</v>
      </c>
      <c r="AU27" s="206">
        <f t="shared" si="20"/>
        <v>0</v>
      </c>
    </row>
    <row r="28" spans="2:47" ht="14.25" thickBot="1" x14ac:dyDescent="0.2">
      <c r="P28" s="258"/>
      <c r="Q28" s="258"/>
      <c r="R28" s="258"/>
      <c r="S28" s="258"/>
      <c r="X28" s="261"/>
      <c r="Y28" s="261"/>
      <c r="Z28" s="261"/>
      <c r="AA28" s="261"/>
    </row>
    <row r="29" spans="2:47" x14ac:dyDescent="0.15">
      <c r="B29" s="79" t="s">
        <v>78</v>
      </c>
      <c r="C29" s="41"/>
      <c r="D29" s="41"/>
      <c r="E29" s="41"/>
      <c r="F29" s="61"/>
      <c r="G29" s="62"/>
      <c r="H29" s="41"/>
      <c r="I29" s="41"/>
      <c r="J29" s="41"/>
      <c r="K29" s="41"/>
      <c r="L29" s="41"/>
      <c r="M29" s="41"/>
      <c r="N29" s="41"/>
      <c r="O29" s="41"/>
      <c r="P29" s="259"/>
      <c r="Q29" s="259"/>
      <c r="R29" s="259"/>
      <c r="S29" s="259"/>
      <c r="T29" s="41"/>
      <c r="U29" s="41"/>
      <c r="V29" s="41"/>
      <c r="W29" s="41"/>
      <c r="X29" s="262"/>
      <c r="Y29" s="262"/>
      <c r="Z29" s="262"/>
      <c r="AA29" s="262"/>
      <c r="AB29" s="41"/>
      <c r="AC29" s="41"/>
      <c r="AD29" s="41"/>
      <c r="AE29" s="41"/>
      <c r="AF29" s="43"/>
      <c r="AG29" s="44"/>
      <c r="AH29" s="272"/>
    </row>
    <row r="30" spans="2:47" x14ac:dyDescent="0.15">
      <c r="B30" s="80"/>
      <c r="C30" s="78" t="s">
        <v>179</v>
      </c>
      <c r="D30" s="68"/>
      <c r="E30" s="68"/>
      <c r="F30" s="59"/>
      <c r="G30" s="60"/>
      <c r="H30" s="68"/>
      <c r="I30" s="68"/>
      <c r="J30" s="68"/>
      <c r="K30" s="68"/>
      <c r="L30" s="68"/>
      <c r="M30" s="68"/>
      <c r="N30" s="68"/>
      <c r="O30" s="68"/>
      <c r="P30" s="260"/>
      <c r="Q30" s="260"/>
      <c r="R30" s="260"/>
      <c r="S30" s="260"/>
      <c r="T30" s="68"/>
      <c r="U30" s="68"/>
      <c r="V30" s="68"/>
      <c r="W30" s="68"/>
      <c r="X30" s="263"/>
      <c r="Y30" s="263"/>
      <c r="Z30" s="263"/>
      <c r="AA30" s="263"/>
      <c r="AB30" s="68"/>
      <c r="AC30" s="68"/>
      <c r="AD30" s="68"/>
      <c r="AE30" s="68"/>
      <c r="AF30" s="71"/>
      <c r="AG30" s="69"/>
      <c r="AH30" s="272"/>
      <c r="AI30" s="72"/>
    </row>
    <row r="31" spans="2:47" x14ac:dyDescent="0.15">
      <c r="B31" s="80"/>
      <c r="C31" s="78" t="s">
        <v>79</v>
      </c>
      <c r="D31" s="68"/>
      <c r="E31" s="68"/>
      <c r="F31" s="59"/>
      <c r="G31" s="60"/>
      <c r="H31" s="68"/>
      <c r="I31" s="68"/>
      <c r="J31" s="68"/>
      <c r="K31" s="68"/>
      <c r="L31" s="68"/>
      <c r="M31" s="68"/>
      <c r="N31" s="68"/>
      <c r="O31" s="68"/>
      <c r="P31" s="260"/>
      <c r="Q31" s="260"/>
      <c r="R31" s="260"/>
      <c r="S31" s="260"/>
      <c r="T31" s="68"/>
      <c r="U31" s="68"/>
      <c r="V31" s="68"/>
      <c r="W31" s="68"/>
      <c r="X31" s="263"/>
      <c r="Y31" s="263"/>
      <c r="Z31" s="263"/>
      <c r="AA31" s="263"/>
      <c r="AB31" s="68"/>
      <c r="AC31" s="68"/>
      <c r="AD31" s="68"/>
      <c r="AE31" s="68"/>
      <c r="AF31" s="71"/>
      <c r="AG31" s="69"/>
      <c r="AH31" s="272"/>
      <c r="AI31" s="72"/>
    </row>
    <row r="32" spans="2:47" x14ac:dyDescent="0.15">
      <c r="B32" s="80"/>
      <c r="C32" s="76" t="s">
        <v>109</v>
      </c>
      <c r="D32" s="74"/>
      <c r="E32" s="74"/>
      <c r="F32" s="59"/>
      <c r="G32" s="60"/>
      <c r="H32" s="74"/>
      <c r="I32" s="74"/>
      <c r="J32" s="74"/>
      <c r="K32" s="74"/>
      <c r="L32" s="74"/>
      <c r="M32" s="74"/>
      <c r="N32" s="74"/>
      <c r="O32" s="74"/>
      <c r="P32" s="260"/>
      <c r="Q32" s="260"/>
      <c r="R32" s="260"/>
      <c r="S32" s="260"/>
      <c r="T32" s="74"/>
      <c r="U32" s="74"/>
      <c r="V32" s="74"/>
      <c r="W32" s="74"/>
      <c r="X32" s="263"/>
      <c r="Y32" s="263"/>
      <c r="Z32" s="263"/>
      <c r="AA32" s="263"/>
      <c r="AB32" s="74"/>
      <c r="AC32" s="74"/>
      <c r="AD32" s="74"/>
      <c r="AE32" s="74"/>
      <c r="AF32" s="76"/>
      <c r="AG32" s="73"/>
      <c r="AH32" s="272"/>
      <c r="AI32" s="77"/>
    </row>
    <row r="33" spans="2:47" x14ac:dyDescent="0.15">
      <c r="B33" s="80"/>
      <c r="C33" s="76" t="s">
        <v>180</v>
      </c>
      <c r="D33" s="74"/>
      <c r="E33" s="74"/>
      <c r="F33" s="59"/>
      <c r="G33" s="60"/>
      <c r="H33" s="74"/>
      <c r="I33" s="74"/>
      <c r="J33" s="74"/>
      <c r="K33" s="74"/>
      <c r="L33" s="74"/>
      <c r="M33" s="74"/>
      <c r="N33" s="74"/>
      <c r="O33" s="74"/>
      <c r="P33" s="260"/>
      <c r="Q33" s="260"/>
      <c r="R33" s="260"/>
      <c r="S33" s="260"/>
      <c r="T33" s="74"/>
      <c r="U33" s="74"/>
      <c r="V33" s="74"/>
      <c r="W33" s="74"/>
      <c r="X33" s="263"/>
      <c r="Y33" s="263"/>
      <c r="Z33" s="263"/>
      <c r="AA33" s="263"/>
      <c r="AB33" s="74"/>
      <c r="AC33" s="74"/>
      <c r="AD33" s="74"/>
      <c r="AE33" s="74"/>
      <c r="AF33" s="76"/>
      <c r="AG33" s="73"/>
      <c r="AH33" s="272"/>
      <c r="AI33" s="77"/>
    </row>
    <row r="34" spans="2:47" x14ac:dyDescent="0.15">
      <c r="B34" s="80"/>
      <c r="C34" s="76" t="s">
        <v>80</v>
      </c>
      <c r="D34" s="74"/>
      <c r="E34" s="74"/>
      <c r="F34" s="59"/>
      <c r="G34" s="60"/>
      <c r="H34" s="74"/>
      <c r="I34" s="74"/>
      <c r="J34" s="74"/>
      <c r="K34" s="74"/>
      <c r="L34" s="74"/>
      <c r="M34" s="74"/>
      <c r="N34" s="74"/>
      <c r="O34" s="74"/>
      <c r="P34" s="260"/>
      <c r="Q34" s="260"/>
      <c r="R34" s="260"/>
      <c r="S34" s="260"/>
      <c r="T34" s="74"/>
      <c r="U34" s="74"/>
      <c r="V34" s="74"/>
      <c r="W34" s="74"/>
      <c r="X34" s="263"/>
      <c r="Y34" s="263"/>
      <c r="Z34" s="263"/>
      <c r="AA34" s="263"/>
      <c r="AB34" s="74"/>
      <c r="AC34" s="74"/>
      <c r="AD34" s="74"/>
      <c r="AE34" s="74"/>
      <c r="AF34" s="76"/>
      <c r="AG34" s="73"/>
      <c r="AH34" s="272"/>
      <c r="AI34" s="77"/>
    </row>
    <row r="35" spans="2:47" x14ac:dyDescent="0.15">
      <c r="B35" s="80"/>
      <c r="C35" s="76" t="s">
        <v>181</v>
      </c>
      <c r="D35" s="74"/>
      <c r="E35" s="74"/>
      <c r="F35" s="59"/>
      <c r="G35" s="60"/>
      <c r="H35" s="74"/>
      <c r="I35" s="74"/>
      <c r="J35" s="74"/>
      <c r="K35" s="74"/>
      <c r="L35" s="74"/>
      <c r="M35" s="74"/>
      <c r="N35" s="74"/>
      <c r="O35" s="74"/>
      <c r="P35" s="260"/>
      <c r="Q35" s="260"/>
      <c r="R35" s="260"/>
      <c r="S35" s="260"/>
      <c r="T35" s="74"/>
      <c r="U35" s="74"/>
      <c r="V35" s="74"/>
      <c r="W35" s="74"/>
      <c r="X35" s="263"/>
      <c r="Y35" s="263"/>
      <c r="Z35" s="263"/>
      <c r="AA35" s="263"/>
      <c r="AB35" s="74"/>
      <c r="AC35" s="74"/>
      <c r="AD35" s="74"/>
      <c r="AE35" s="74"/>
      <c r="AF35" s="76"/>
      <c r="AG35" s="73"/>
      <c r="AH35" s="272"/>
      <c r="AI35" s="77"/>
    </row>
    <row r="36" spans="2:47" x14ac:dyDescent="0.15">
      <c r="B36" s="80"/>
      <c r="C36" s="76" t="s">
        <v>182</v>
      </c>
      <c r="D36" s="68"/>
      <c r="E36" s="68"/>
      <c r="F36" s="59"/>
      <c r="G36" s="60"/>
      <c r="H36" s="68"/>
      <c r="I36" s="68"/>
      <c r="J36" s="68"/>
      <c r="K36" s="68"/>
      <c r="L36" s="68"/>
      <c r="M36" s="68"/>
      <c r="N36" s="68"/>
      <c r="O36" s="68"/>
      <c r="P36" s="260"/>
      <c r="Q36" s="260"/>
      <c r="R36" s="260"/>
      <c r="S36" s="260"/>
      <c r="T36" s="68"/>
      <c r="U36" s="68"/>
      <c r="V36" s="68"/>
      <c r="W36" s="68"/>
      <c r="X36" s="263"/>
      <c r="Y36" s="263"/>
      <c r="Z36" s="263"/>
      <c r="AA36" s="263"/>
      <c r="AB36" s="68"/>
      <c r="AC36" s="68"/>
      <c r="AD36" s="68"/>
      <c r="AE36" s="68"/>
      <c r="AF36" s="71"/>
      <c r="AG36" s="69"/>
      <c r="AH36" s="272"/>
      <c r="AI36" s="72"/>
    </row>
    <row r="37" spans="2:47" x14ac:dyDescent="0.15">
      <c r="B37" s="80"/>
      <c r="C37" s="272" t="s">
        <v>183</v>
      </c>
      <c r="D37" s="121"/>
      <c r="E37" s="121"/>
      <c r="F37" s="59"/>
      <c r="G37" s="60"/>
      <c r="H37" s="121"/>
      <c r="I37" s="121"/>
      <c r="J37" s="121"/>
      <c r="K37" s="121"/>
      <c r="L37" s="121"/>
      <c r="M37" s="121"/>
      <c r="N37" s="121"/>
      <c r="O37" s="121"/>
      <c r="P37" s="260"/>
      <c r="Q37" s="260"/>
      <c r="R37" s="260"/>
      <c r="S37" s="260"/>
      <c r="T37" s="121"/>
      <c r="U37" s="121"/>
      <c r="V37" s="121"/>
      <c r="W37" s="121"/>
      <c r="X37" s="263"/>
      <c r="Y37" s="263"/>
      <c r="Z37" s="263"/>
      <c r="AA37" s="263"/>
      <c r="AB37" s="121"/>
      <c r="AC37" s="121"/>
      <c r="AD37" s="121"/>
      <c r="AE37" s="121"/>
      <c r="AF37" s="272"/>
      <c r="AG37" s="273"/>
      <c r="AH37" s="272"/>
      <c r="AI37" s="271"/>
    </row>
    <row r="38" spans="2:47" x14ac:dyDescent="0.15">
      <c r="B38" s="75"/>
      <c r="C38" s="76"/>
      <c r="D38" s="42"/>
      <c r="E38" s="42"/>
      <c r="F38" s="59"/>
      <c r="G38" s="60"/>
      <c r="H38" s="42"/>
      <c r="I38" s="42"/>
      <c r="J38" s="42"/>
      <c r="K38" s="42"/>
      <c r="L38" s="42"/>
      <c r="M38" s="42"/>
      <c r="N38" s="42"/>
      <c r="O38" s="42"/>
      <c r="P38" s="260"/>
      <c r="Q38" s="260"/>
      <c r="R38" s="260"/>
      <c r="S38" s="260"/>
      <c r="T38" s="42"/>
      <c r="U38" s="42"/>
      <c r="V38" s="42"/>
      <c r="W38" s="42"/>
      <c r="X38" s="263"/>
      <c r="Y38" s="263"/>
      <c r="Z38" s="263"/>
      <c r="AA38" s="263"/>
      <c r="AB38" s="42"/>
      <c r="AC38" s="42"/>
      <c r="AD38" s="42"/>
      <c r="AE38" s="42"/>
      <c r="AF38" s="47"/>
      <c r="AG38" s="45"/>
      <c r="AH38" s="272"/>
    </row>
    <row r="39" spans="2:47" x14ac:dyDescent="0.15">
      <c r="B39" s="80" t="s">
        <v>81</v>
      </c>
      <c r="C39" s="42"/>
      <c r="D39" s="42"/>
      <c r="E39" s="42"/>
      <c r="F39" s="59"/>
      <c r="G39" s="60"/>
      <c r="H39" s="42"/>
      <c r="I39" s="42"/>
      <c r="J39" s="42"/>
      <c r="K39" s="42"/>
      <c r="L39" s="42"/>
      <c r="M39" s="42"/>
      <c r="N39" s="42"/>
      <c r="O39" s="42"/>
      <c r="P39" s="260"/>
      <c r="Q39" s="260"/>
      <c r="R39" s="260"/>
      <c r="S39" s="260"/>
      <c r="T39" s="42"/>
      <c r="U39" s="42"/>
      <c r="V39" s="42"/>
      <c r="W39" s="42"/>
      <c r="X39" s="263"/>
      <c r="Y39" s="263"/>
      <c r="Z39" s="263"/>
      <c r="AA39" s="263"/>
      <c r="AB39" s="42"/>
      <c r="AC39" s="42"/>
      <c r="AD39" s="42"/>
      <c r="AE39" s="42"/>
      <c r="AF39" s="47"/>
      <c r="AG39" s="45"/>
      <c r="AH39" s="272"/>
    </row>
    <row r="40" spans="2:47" x14ac:dyDescent="0.15">
      <c r="B40" s="15"/>
      <c r="C40" s="18" t="s">
        <v>70</v>
      </c>
      <c r="D40" s="21">
        <v>400</v>
      </c>
      <c r="E40" s="18">
        <v>2</v>
      </c>
      <c r="F40" s="282"/>
      <c r="G40" s="26">
        <v>30</v>
      </c>
      <c r="H40" s="21">
        <v>500</v>
      </c>
      <c r="I40" s="18">
        <v>200</v>
      </c>
      <c r="J40" s="21">
        <v>450</v>
      </c>
      <c r="K40" s="18">
        <v>200</v>
      </c>
      <c r="L40" s="21">
        <v>440</v>
      </c>
      <c r="M40" s="30">
        <v>300</v>
      </c>
      <c r="N40" s="237" t="s">
        <v>73</v>
      </c>
      <c r="O40" s="251" t="str">
        <f t="shared" ref="O40:O41" si="23">IF(L40=0," ",IF(N40="V","垂直",IF(N40="R","傾斜","ｴﾗｰ")))</f>
        <v>垂直</v>
      </c>
      <c r="P40" s="256" t="s">
        <v>76</v>
      </c>
      <c r="Q40" s="299" t="str">
        <f>IF(L40=0," ",IF(P40="C","中央",IF(P40="O","側寄","ｴﾗｰ")))</f>
        <v>側寄</v>
      </c>
      <c r="R40" s="278">
        <f>IF(L40=0," ",IF(S40=0,IF(P40="C",(D40+6-AT40)/2,IF(P40="O",0,"ｴﾗｰ")),S40))</f>
        <v>13</v>
      </c>
      <c r="S40" s="275">
        <v>13</v>
      </c>
      <c r="T40" s="21">
        <v>440</v>
      </c>
      <c r="U40" s="34">
        <v>300</v>
      </c>
      <c r="V40" s="237" t="s">
        <v>72</v>
      </c>
      <c r="W40" s="243" t="str">
        <f t="shared" ref="W40:W41" si="24">IF(T40=0," ",IF(V40="V","垂直",IF(V40="R","傾斜","ｴﾗｰ")))</f>
        <v>垂直</v>
      </c>
      <c r="X40" s="237" t="s">
        <v>76</v>
      </c>
      <c r="Y40" s="251" t="str">
        <f t="shared" ref="Y40:Y41" si="25">IF(U40=0," ",IF(X40="C","中央",IF(X40="O","側寄","ｴﾗｰ")))</f>
        <v>側寄</v>
      </c>
      <c r="Z40" s="308">
        <f>IF(T40=0," ",IF(AA40=0,IF(X40="C",(D40+6-AU40)/2,IF(X40="O",0,"ｴﾗｰ")),AA40))</f>
        <v>13</v>
      </c>
      <c r="AA40" s="325">
        <v>13</v>
      </c>
      <c r="AB40" s="56">
        <f>IF(D40=0,"　",IF(D40&lt;300,"　",IF(D40&gt;600,"　",IF(D40-INT(D40/50)*50&gt;0,"　",IF(AK40=0,"　",IF(H40+J40=0,"　",IF(I40&gt;D40+6,"　",IF(K40&gt;D40+6,"　",IF(AT40&gt;D40+6,"　",IF(AU40&gt;D40+6,"　",MAX(AL40:AO40)+25+IF(D40=300,100,IF(D40=350,100,IF(D40=400,150,IF(D40=450,200,IF(D40=500,200,IF(D40=550,200,IF(D40=600,200,"－")))))))))))))))))</f>
        <v>929</v>
      </c>
      <c r="AC40" s="30">
        <v>935</v>
      </c>
      <c r="AD40" s="129">
        <f>IF(D40=0," ",INT((D40+6)*TAN(AJ40/57.29577951)+0.5))</f>
        <v>234</v>
      </c>
      <c r="AE40" s="138" t="str">
        <f>IF(D40=0,"データ未入力",IF(D40&lt;300,"KHC呼称サイズを正しくありません",IF(D40&gt;600,"KHC呼称サイズを正しくありません",IF(D40-INT(D40/50)*50&gt;0,"KHC呼称サイズを正しくありません",IF(AK40=0,"上端傾斜を入力",IF(H40+J40=0,"傾斜方向の梁の入力",IF(I40&gt;D40+6,"梁1がKHC壁面内に収まりません",IF(K40&gt;D40+6,"梁2がKHC壁面内に収まりません",IF(AT40&gt;D40+6,"梁3がKHC壁面内に収まりません",IF(R40="G入力","梁３のG値を入力して下さい",IF(AU40&gt;D40+6,"梁4がKHC壁面内に収まりません",IF(Z40="G入力","梁4のG値を入力して下さい",IF(AB40-AC40&gt;0,"決定長さ（必用長さ以上）を指定下さい",IF(L40+T40=0,"計算(傾斜直行方向の梁無し )","計算"))))))))))))))</f>
        <v>計算</v>
      </c>
      <c r="AF40" s="128">
        <f>IF(D40=0," ",IF(H40&gt;0,1,0)+IF(J40&gt;0,1,0))</f>
        <v>2</v>
      </c>
      <c r="AG40" s="129">
        <f>IF(D40=0," ",IF(K40&gt;0,1,0)+IF(T40&gt;0,1,0))</f>
        <v>2</v>
      </c>
      <c r="AH40" s="314"/>
      <c r="AI40" s="5"/>
      <c r="AJ40" s="170">
        <f>IF(F40="F",0,IF(G40="F",0,IF(F40+G40=0,"　",IF(F40=0,G40,ATAN(F40)*57.29578))))</f>
        <v>30</v>
      </c>
      <c r="AK40" s="171">
        <f>IF(F40="F",1,IF(F40=0,0,1))+IF(G40="F",1,IF(G40=0,0,1))</f>
        <v>1</v>
      </c>
      <c r="AL40" s="172">
        <f>IF(H40=0," ",INT(H40/COS(AJ40/57.29578)+0.5))</f>
        <v>577</v>
      </c>
      <c r="AM40" s="173">
        <f>IF(J40=0," ",INT(J40/COS(AJ40/57.29578)+AD40+0.5))</f>
        <v>754</v>
      </c>
      <c r="AN40" s="173">
        <f>IF(L40=0," ",IF(N40="V",IF(P40="C",INT(AD40/2+M40*TAN(AJ40/57.29578)/2+L40+0.5),IF(P40="O",INT(AD40-R40*TAN(AJ40/57.29578)/2+L40+0.5),0)),IF(N40="R",IF(P40="C",INT(AD40/2+L40/COS(AJ40/57.29578)/2+L40*COS(AJ40/57.29578)/2+M40*SIN(AJ40/57.29578)/2+0.5),IF(P40="O",INT(AD40-R40*TAN(AJ40/57.29578)))+L40*COS(AJ40/57.29578)+0.5),0)))</f>
        <v>670</v>
      </c>
      <c r="AO40" s="174">
        <f>IF(T40=0," ",IF(V40="V",IF(X40="C",INT(AD40/2+U40*TAN(AJ40/57.29578)/2+T40+0.5),IF(X40="O",INT(AD40-Z40*TAN(AJ40/57.29578)/2+T40+0.5),"ｴﾗｰ")),IF(V40="R",IF(X40="C",INT(AD40/2+T40/COS(AJ40/57.29578)/2+T40*COS(AJ40/57.29578)/2+U40*SIN(AJ40/57.29578)/2+0.5),IF(X40="O",INT(AD40-Z40*TAN(AJ40/57.29578)))+T40*COS(AJ40/57.29578)+0.5),"ｴﾗｰ")))</f>
        <v>670</v>
      </c>
      <c r="AP40" s="175">
        <f>IF(H40=0," ",1)</f>
        <v>1</v>
      </c>
      <c r="AQ40" s="176">
        <f>IF(J40=0," ",1)</f>
        <v>1</v>
      </c>
      <c r="AR40" s="176">
        <f>IF(L40=0," ",1)</f>
        <v>1</v>
      </c>
      <c r="AS40" s="177">
        <f>IF(T40=0," ",1)</f>
        <v>1</v>
      </c>
      <c r="AT40" s="178">
        <f>IF(L40=0,0,IF(N40=0," ",IF(L40=0,0,IF(N40="V",M40,COS(AJ40/57.29578)*M40+SIN(AJ40/57.29578)*L40))))</f>
        <v>300</v>
      </c>
      <c r="AU40" s="179">
        <f>IF(T40=0,0,IF(V40="V",U40,COS(AJ40/57.29578)*U40+SIN(AJ40/57.29578)*T40))</f>
        <v>300</v>
      </c>
    </row>
    <row r="41" spans="2:47" x14ac:dyDescent="0.15">
      <c r="B41" s="11"/>
      <c r="C41" s="17" t="s">
        <v>71</v>
      </c>
      <c r="D41" s="20">
        <v>400</v>
      </c>
      <c r="E41" s="17">
        <v>5</v>
      </c>
      <c r="F41" s="281">
        <v>0.25</v>
      </c>
      <c r="G41" s="25"/>
      <c r="H41" s="20">
        <v>500</v>
      </c>
      <c r="I41" s="17">
        <v>200</v>
      </c>
      <c r="J41" s="20">
        <v>450</v>
      </c>
      <c r="K41" s="17">
        <v>200</v>
      </c>
      <c r="L41" s="20">
        <v>440</v>
      </c>
      <c r="M41" s="29">
        <v>300</v>
      </c>
      <c r="N41" s="244" t="s">
        <v>75</v>
      </c>
      <c r="O41" s="249" t="str">
        <f t="shared" si="23"/>
        <v>傾斜</v>
      </c>
      <c r="P41" s="255" t="s">
        <v>77</v>
      </c>
      <c r="Q41" s="300" t="str">
        <f>IF(L41=0," ",IF(P41="C","中央",IF(P41="O","側寄","ｴﾗｰ")))</f>
        <v>中央</v>
      </c>
      <c r="R41" s="279">
        <f>IF(L41=0," ",IF(S41=0,IF(P41="C",(D41+6-AT41)/2,IF(P41="O",0,"ｴﾗｰ")),S41))</f>
        <v>4.1207874702069773</v>
      </c>
      <c r="S41" s="276"/>
      <c r="T41" s="20">
        <v>440</v>
      </c>
      <c r="U41" s="33">
        <v>300</v>
      </c>
      <c r="V41" s="244" t="s">
        <v>74</v>
      </c>
      <c r="W41" s="245" t="str">
        <f t="shared" si="24"/>
        <v>傾斜</v>
      </c>
      <c r="X41" s="234" t="s">
        <v>77</v>
      </c>
      <c r="Y41" s="249" t="str">
        <f t="shared" si="25"/>
        <v>中央</v>
      </c>
      <c r="Z41" s="309">
        <f>IF(T41=0," ",IF(AA41=0,IF(X41="C",(D41+6-AU41)/2,IF(X41="O",0,"ｴﾗｰ")),AA41))</f>
        <v>4.1207874702069773</v>
      </c>
      <c r="AA41" s="326"/>
      <c r="AB41" s="54">
        <f>IF(D41=0,"　",IF(D41&lt;300,"　",IF(D41&gt;600,"　",IF(D41-INT(D41/50)*50&gt;0,"　",IF(AK41=0,"　",IF(H41+J41=0,"　",IF(I41&gt;D41+6,"　",IF(K41&gt;D41+6,"　",IF(AT41&gt;D41+6,"　",IF(AU41&gt;D41+6,"　",MAX(AL41:AO41)+25+IF(D41=300,100,IF(D41=350,100,IF(D41=400,150,IF(D41=450,200,IF(D41=500,200,IF(D41=550,200,IF(D41=600,200,"－")))))))))))))))))</f>
        <v>741</v>
      </c>
      <c r="AC41" s="29">
        <f>IF(AB41=0," ",AB41)</f>
        <v>741</v>
      </c>
      <c r="AD41" s="125">
        <f>IF(D41=0," ",INT((D41+6)*TAN(AJ41/57.29577951)+0.5))</f>
        <v>102</v>
      </c>
      <c r="AE41" s="136" t="str">
        <f>IF(D41=0,"データ未入力",IF(D41&lt;300,"KHC呼称サイズを正しくありません",IF(D41&gt;600,"KHC呼称サイズを正しくありません",IF(D41-INT(D41/50)*50&gt;0,"KHC呼称サイズを正しくありません",IF(AK41=0,"上端傾斜を入力",IF(H41+J41=0,"傾斜方向の梁の入力",IF(I41&gt;D41+6,"梁1がKHC壁面内に収まりません",IF(K41&gt;D41+6,"梁2がKHC壁面内に収まりません",IF(AT41&gt;D41+6,"梁3がKHC壁面内に収まりません",IF(R41="G入力","梁３のG値を入力して下さい",IF(AU41&gt;D41+6,"梁4がKHC壁面内に収まりません",IF(Z41="G入力","梁4のG値を入力して下さい",IF(AB41-AC41&gt;0,"決定長さ（必用長さ以上）を指定下さい",IF(L41+T41=0,"計算(傾斜直行方向の梁無し )","計算"))))))))))))))</f>
        <v>計算</v>
      </c>
      <c r="AF41" s="124">
        <f>IF(D41=0," ",IF(H41&gt;0,1,0)+IF(J41&gt;0,1,0))</f>
        <v>2</v>
      </c>
      <c r="AG41" s="125">
        <f>IF(D41=0," ",IF(K41&gt;0,1,0)+IF(T41&gt;0,1,0))</f>
        <v>2</v>
      </c>
      <c r="AH41" s="314"/>
      <c r="AI41" s="5"/>
      <c r="AJ41" s="143">
        <f>IF(F41="F",0,IF(G41="F",0,IF(F41+G41=0,"　",IF(F41=0,G41,ATAN(F41)*57.29578))))</f>
        <v>14.036243587210921</v>
      </c>
      <c r="AK41" s="153">
        <f>IF(F41="F",1,IF(F41=0,0,1))+IF(G41="F",1,IF(G41=0,0,1))</f>
        <v>1</v>
      </c>
      <c r="AL41" s="154">
        <f>IF(H41=0," ",INT(H41/COS(AJ41/57.29578)+0.5))</f>
        <v>515</v>
      </c>
      <c r="AM41" s="155">
        <f>IF(J41=0," ",INT(J41/COS(AJ41/57.29578)+AD41+0.5))</f>
        <v>566</v>
      </c>
      <c r="AN41" s="155">
        <f>IF(L41=0," ",IF(N41="V",IF(P41="C",INT(AD41/2+M41*TAN(AJ41/57.29578)/2+L41+0.5),IF(P41="O",INT(AD41-R41*TAN(AJ41/57.29578)/2+L41+0.5),0)),IF(N41="R",IF(P41="C",INT(AD41/2+L41/COS(AJ41/57.29578)/2+L41*COS(AJ41/57.29578)/2+M41*SIN(AJ41/57.29578)/2+0.5),IF(P41="O",INT(AD41-R41*TAN(AJ41/57.29578)))+L41*COS(AJ41/57.29578)+0.5),0)))</f>
        <v>528</v>
      </c>
      <c r="AO41" s="156">
        <f>IF(T41=0," ",IF(V41="V",IF(X41="C",INT(AD41/2+U41*TAN(AJ41/57.29578)/2+T41+0.5),IF(X41="O",INT(AD41-Z41*TAN(AJ41/57.29578)/2+T41+0.5),"ｴﾗｰ")),IF(V41="R",IF(X41="C",INT(AD41/2+T41/COS(AJ41/57.29578)/2+T41*COS(AJ41/57.29578)/2+U41*SIN(AJ41/57.29578)/2+0.5),IF(X41="O",INT(AD41-Z41*TAN(AJ41/57.29578)))+T41*COS(AJ41/57.29578)+0.5),"ｴﾗｰ")))</f>
        <v>528</v>
      </c>
      <c r="AP41" s="157">
        <f>IF(H41=0," ",1)</f>
        <v>1</v>
      </c>
      <c r="AQ41" s="158">
        <f>IF(J41=0," ",1)</f>
        <v>1</v>
      </c>
      <c r="AR41" s="158">
        <f>IF(L41=0," ",1)</f>
        <v>1</v>
      </c>
      <c r="AS41" s="159">
        <f>IF(T41=0," ",1)</f>
        <v>1</v>
      </c>
      <c r="AT41" s="160">
        <f>IF(L41=0,0,IF(N41=0," ",IF(L41=0,0,IF(N41="V",M41,COS(AJ41/57.29578)*M41+SIN(AJ41/57.29578)*L41))))</f>
        <v>397.75842505958605</v>
      </c>
      <c r="AU41" s="161">
        <f>IF(T41=0,0,IF(V41="V",U41,COS(AJ41/57.29578)*U41+SIN(AJ41/57.29578)*T41))</f>
        <v>397.75842505958605</v>
      </c>
    </row>
    <row r="42" spans="2:47" x14ac:dyDescent="0.15">
      <c r="B42" s="16"/>
      <c r="C42" s="19" t="s">
        <v>108</v>
      </c>
      <c r="D42" s="22">
        <v>400</v>
      </c>
      <c r="E42" s="19">
        <v>3</v>
      </c>
      <c r="F42" s="283" t="s">
        <v>86</v>
      </c>
      <c r="G42" s="27"/>
      <c r="H42" s="22">
        <v>500</v>
      </c>
      <c r="I42" s="19">
        <v>200</v>
      </c>
      <c r="J42" s="22">
        <v>450</v>
      </c>
      <c r="K42" s="19">
        <v>200</v>
      </c>
      <c r="L42" s="22">
        <v>440</v>
      </c>
      <c r="M42" s="31">
        <v>300</v>
      </c>
      <c r="N42" s="246" t="s">
        <v>87</v>
      </c>
      <c r="O42" s="252" t="str">
        <f t="shared" ref="O42" si="26">IF(L42=0," ",IF(N42="V","垂直",IF(N42="R","傾斜","ｴﾗｰ")))</f>
        <v>垂直</v>
      </c>
      <c r="P42" s="257" t="s">
        <v>77</v>
      </c>
      <c r="Q42" s="301" t="str">
        <f>IF(L42=0," ",IF(P42="C","中央",IF(P42="O","側寄","ｴﾗｰ")))</f>
        <v>中央</v>
      </c>
      <c r="R42" s="280">
        <f>IF(L42=0," ",IF(S42=0,IF(P42="C",(D42+6-AT42)/2,IF(P42="O",0,"ｴﾗｰ")),S42))</f>
        <v>53</v>
      </c>
      <c r="S42" s="277"/>
      <c r="T42" s="22">
        <v>440</v>
      </c>
      <c r="U42" s="35">
        <v>300</v>
      </c>
      <c r="V42" s="246" t="s">
        <v>88</v>
      </c>
      <c r="W42" s="247" t="str">
        <f t="shared" ref="W42" si="27">IF(T42=0," ",IF(V42="V","垂直",IF(V42="R","傾斜","ｴﾗｰ")))</f>
        <v>垂直</v>
      </c>
      <c r="X42" s="239" t="s">
        <v>77</v>
      </c>
      <c r="Y42" s="252" t="str">
        <f t="shared" ref="Y42" si="28">IF(U42=0," ",IF(X42="C","中央",IF(X42="O","側寄","ｴﾗｰ")))</f>
        <v>中央</v>
      </c>
      <c r="Z42" s="310">
        <f>IF(T42=0," ",IF(AA42=0,IF(X42="C",(D42+6-AU42)/2,IF(X42="O",0,"ｴﾗｰ")),AA42))</f>
        <v>53</v>
      </c>
      <c r="AA42" s="327"/>
      <c r="AB42" s="57">
        <f>IF(D42=0,"　",IF(D42&lt;300,"　",IF(D42&gt;600,"　",IF(D42-INT(D42/50)*50&gt;0,"　",IF(AK42=0,"　",IF(H42+J42=0,"　",IF(I42&gt;D42+6,"　",IF(K42&gt;D42+6,"　",IF(AT42&gt;D42+6,"　",IF(AU42&gt;D42+6,"　",MAX(AL42:AO42)+25+IF(D42=300,100,IF(D42=350,100,IF(D42=400,150,IF(D42=450,200,IF(D42=500,200,IF(D42=550,200,IF(D42=600,200,"－")))))))))))))))))</f>
        <v>675</v>
      </c>
      <c r="AC42" s="31">
        <f>IF(AB42=0," ",AB42)</f>
        <v>675</v>
      </c>
      <c r="AD42" s="131">
        <f>IF(D42=0," ",INT((D42+6)*TAN(AJ42/57.29577951)+0.5))</f>
        <v>0</v>
      </c>
      <c r="AE42" s="139" t="str">
        <f>IF(D42=0,"データ未入力",IF(D42&lt;300,"KHC呼称サイズを正しくありません",IF(D42&gt;600,"KHC呼称サイズを正しくありません",IF(D42-INT(D42/50)*50&gt;0,"KHC呼称サイズを正しくありません",IF(AK42=0,"上端傾斜を入力",IF(H42+J42=0,"傾斜方向の梁の入力",IF(I42&gt;D42+6,"梁1がKHC壁面内に収まりません",IF(K42&gt;D42+6,"梁2がKHC壁面内に収まりません",IF(AT42&gt;D42+6,"梁3がKHC壁面内に収まりません",IF(R42="G入力","梁３のG値を入力して下さい",IF(AU42&gt;D42+6,"梁4がKHC壁面内に収まりません",IF(Z42="G入力","梁4のG値を入力して下さい",IF(AB42-AC42&gt;0,"決定長さ（必用長さ以上）を指定下さい",IF(L42+T42=0,"計算(傾斜直行方向の梁無し )","計算"))))))))))))))</f>
        <v>計算</v>
      </c>
      <c r="AF42" s="130">
        <f>IF(D42=0," ",IF(H42&gt;0,1,0)+IF(J42&gt;0,1,0))</f>
        <v>2</v>
      </c>
      <c r="AG42" s="131">
        <f>IF(D42=0," ",IF(K42&gt;0,1,0)+IF(T42&gt;0,1,0))</f>
        <v>2</v>
      </c>
      <c r="AH42" s="314"/>
      <c r="AI42" s="5"/>
      <c r="AJ42" s="180">
        <f>IF(F42="F",0,IF(G42="F",0,IF(F42+G42=0,"　",IF(F42=0,G42,ATAN(F42)*57.29578))))</f>
        <v>0</v>
      </c>
      <c r="AK42" s="181">
        <f>IF(F42="F",1,IF(F42=0,0,1))+IF(G42="F",1,IF(G42=0,0,1))</f>
        <v>1</v>
      </c>
      <c r="AL42" s="182">
        <f>IF(H42=0," ",INT(H42/COS(AJ42/57.29578)+0.5))</f>
        <v>500</v>
      </c>
      <c r="AM42" s="183">
        <f>IF(J42=0," ",INT(J42/COS(AJ42/57.29578)+AD42+0.5))</f>
        <v>450</v>
      </c>
      <c r="AN42" s="183">
        <f>IF(L42=0," ",IF(N42="V",IF(P42="C",INT(AD42/2+M42*TAN(AJ42/57.29578)/2+L42+0.5),IF(P42="O",INT(AD42-R42*TAN(AJ42/57.29578)/2+L42+0.5),0)),IF(N42="R",IF(P42="C",INT(AD42/2+L42/COS(AJ42/57.29578)/2+L42*COS(AJ42/57.29578)/2+M42*SIN(AJ42/57.29578)/2+0.5),IF(P42="O",INT(AD42-R42*TAN(AJ42/57.29578)))+L42*COS(AJ42/57.29578)+0.5),0)))</f>
        <v>440</v>
      </c>
      <c r="AO42" s="184">
        <f>IF(T42=0," ",IF(V42="V",IF(X42="C",INT(AD42/2+U42*TAN(AJ42/57.29578)/2+T42+0.5),IF(X42="O",INT(AD42-Z42*TAN(AJ42/57.29578)/2+T42+0.5),"ｴﾗｰ")),IF(V42="R",IF(X42="C",INT(AD42/2+T42/COS(AJ42/57.29578)/2+T42*COS(AJ42/57.29578)/2+U42*SIN(AJ42/57.29578)/2+0.5),IF(X42="O",INT(AD42-Z42*TAN(AJ42/57.29578)))+T42*COS(AJ42/57.29578)+0.5),"ｴﾗｰ")))</f>
        <v>440</v>
      </c>
      <c r="AP42" s="185">
        <f>IF(H42=0," ",1)</f>
        <v>1</v>
      </c>
      <c r="AQ42" s="186">
        <f>IF(J42=0," ",1)</f>
        <v>1</v>
      </c>
      <c r="AR42" s="186">
        <f>IF(L42=0," ",1)</f>
        <v>1</v>
      </c>
      <c r="AS42" s="187">
        <f>IF(T42=0," ",1)</f>
        <v>1</v>
      </c>
      <c r="AT42" s="188">
        <f>IF(L42=0,0,IF(N42=0," ",IF(L42=0,0,IF(N42="V",M42,COS(AJ42/57.29578)*M42+SIN(AJ42/57.29578)*L42))))</f>
        <v>300</v>
      </c>
      <c r="AU42" s="189">
        <f>IF(T42=0,0,IF(V42="V",U42,COS(AJ42/57.29578)*U42+SIN(AJ42/57.29578)*T42))</f>
        <v>300</v>
      </c>
    </row>
    <row r="43" spans="2:47" x14ac:dyDescent="0.15">
      <c r="B43" s="46"/>
      <c r="C43" s="42"/>
      <c r="D43" s="42"/>
      <c r="E43" s="42"/>
      <c r="F43" s="59"/>
      <c r="G43" s="60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121"/>
      <c r="S43" s="121"/>
      <c r="T43" s="42"/>
      <c r="U43" s="42"/>
      <c r="V43" s="42"/>
      <c r="W43" s="42"/>
      <c r="X43" s="42"/>
      <c r="Y43" s="42"/>
      <c r="Z43" s="121"/>
      <c r="AA43" s="121"/>
      <c r="AB43" s="42"/>
      <c r="AC43" s="42"/>
      <c r="AD43" s="42"/>
      <c r="AE43" s="42"/>
      <c r="AF43" s="47"/>
      <c r="AG43" s="45"/>
      <c r="AH43" s="272"/>
    </row>
    <row r="44" spans="2:47" x14ac:dyDescent="0.15">
      <c r="B44" s="70"/>
      <c r="C44" s="68"/>
      <c r="D44" s="68"/>
      <c r="E44" s="68"/>
      <c r="F44" s="59"/>
      <c r="G44" s="60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121"/>
      <c r="S44" s="121"/>
      <c r="T44" s="68"/>
      <c r="U44" s="68"/>
      <c r="V44" s="68"/>
      <c r="W44" s="68"/>
      <c r="X44" s="68"/>
      <c r="Y44" s="68"/>
      <c r="Z44" s="121"/>
      <c r="AA44" s="121"/>
      <c r="AB44" s="68"/>
      <c r="AC44" s="68"/>
      <c r="AD44" s="68"/>
      <c r="AE44" s="68"/>
      <c r="AF44" s="71"/>
      <c r="AG44" s="69"/>
      <c r="AH44" s="272"/>
      <c r="AI44" s="72"/>
    </row>
    <row r="45" spans="2:47" x14ac:dyDescent="0.15">
      <c r="B45" s="70"/>
      <c r="C45" s="68"/>
      <c r="D45" s="68"/>
      <c r="E45" s="68"/>
      <c r="F45" s="59"/>
      <c r="G45" s="60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121"/>
      <c r="S45" s="121"/>
      <c r="T45" s="68"/>
      <c r="U45" s="68"/>
      <c r="V45" s="68"/>
      <c r="W45" s="68"/>
      <c r="X45" s="68"/>
      <c r="Y45" s="68"/>
      <c r="Z45" s="121"/>
      <c r="AA45" s="121"/>
      <c r="AB45" s="68"/>
      <c r="AC45" s="68"/>
      <c r="AD45" s="68"/>
      <c r="AE45" s="68"/>
      <c r="AF45" s="71"/>
      <c r="AG45" s="69"/>
      <c r="AH45" s="272"/>
      <c r="AI45" s="72"/>
    </row>
    <row r="46" spans="2:47" x14ac:dyDescent="0.15">
      <c r="B46" s="70"/>
      <c r="C46" s="68"/>
      <c r="D46" s="68"/>
      <c r="E46" s="68"/>
      <c r="F46" s="59"/>
      <c r="G46" s="60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21"/>
      <c r="S46" s="121"/>
      <c r="T46" s="68"/>
      <c r="U46" s="68"/>
      <c r="V46" s="68"/>
      <c r="W46" s="68"/>
      <c r="X46" s="68"/>
      <c r="Y46" s="68"/>
      <c r="Z46" s="121"/>
      <c r="AA46" s="121"/>
      <c r="AB46" s="68"/>
      <c r="AC46" s="68"/>
      <c r="AD46" s="68"/>
      <c r="AE46" s="68"/>
      <c r="AF46" s="71"/>
      <c r="AG46" s="69"/>
      <c r="AH46" s="272"/>
      <c r="AI46" s="72"/>
    </row>
    <row r="47" spans="2:47" x14ac:dyDescent="0.15">
      <c r="B47" s="70"/>
      <c r="C47" s="68"/>
      <c r="D47" s="68"/>
      <c r="E47" s="68"/>
      <c r="F47" s="59"/>
      <c r="G47" s="60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121"/>
      <c r="S47" s="121"/>
      <c r="T47" s="68"/>
      <c r="U47" s="68"/>
      <c r="V47" s="68"/>
      <c r="W47" s="68"/>
      <c r="X47" s="68"/>
      <c r="Y47" s="68"/>
      <c r="Z47" s="121"/>
      <c r="AA47" s="121"/>
      <c r="AB47" s="68"/>
      <c r="AC47" s="68"/>
      <c r="AD47" s="68"/>
      <c r="AE47" s="68"/>
      <c r="AF47" s="71"/>
      <c r="AG47" s="69"/>
      <c r="AH47" s="272"/>
      <c r="AI47" s="72"/>
    </row>
    <row r="48" spans="2:47" x14ac:dyDescent="0.15">
      <c r="B48" s="70"/>
      <c r="C48" s="68"/>
      <c r="D48" s="68"/>
      <c r="E48" s="68"/>
      <c r="F48" s="59"/>
      <c r="G48" s="60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121"/>
      <c r="S48" s="121"/>
      <c r="T48" s="68"/>
      <c r="U48" s="68"/>
      <c r="V48" s="68"/>
      <c r="W48" s="68"/>
      <c r="X48" s="68"/>
      <c r="Y48" s="68"/>
      <c r="Z48" s="121"/>
      <c r="AA48" s="121"/>
      <c r="AB48" s="68"/>
      <c r="AC48" s="68"/>
      <c r="AD48" s="68"/>
      <c r="AE48" s="68"/>
      <c r="AF48" s="71"/>
      <c r="AG48" s="69"/>
      <c r="AH48" s="272"/>
      <c r="AI48" s="72"/>
    </row>
    <row r="49" spans="2:35" x14ac:dyDescent="0.15">
      <c r="B49" s="70"/>
      <c r="C49" s="68"/>
      <c r="D49" s="68"/>
      <c r="E49" s="68"/>
      <c r="F49" s="59"/>
      <c r="G49" s="60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121"/>
      <c r="S49" s="121"/>
      <c r="T49" s="68"/>
      <c r="U49" s="68"/>
      <c r="V49" s="68"/>
      <c r="W49" s="68"/>
      <c r="X49" s="68"/>
      <c r="Y49" s="68"/>
      <c r="Z49" s="121"/>
      <c r="AA49" s="121"/>
      <c r="AB49" s="68"/>
      <c r="AC49" s="68"/>
      <c r="AD49" s="68"/>
      <c r="AE49" s="68"/>
      <c r="AF49" s="71"/>
      <c r="AG49" s="69"/>
      <c r="AH49" s="272"/>
      <c r="AI49" s="72"/>
    </row>
    <row r="50" spans="2:35" x14ac:dyDescent="0.15">
      <c r="B50" s="70"/>
      <c r="C50" s="68"/>
      <c r="D50" s="68"/>
      <c r="E50" s="68"/>
      <c r="F50" s="59"/>
      <c r="G50" s="60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121"/>
      <c r="S50" s="121"/>
      <c r="T50" s="68"/>
      <c r="U50" s="68"/>
      <c r="V50" s="68"/>
      <c r="W50" s="68"/>
      <c r="X50" s="68"/>
      <c r="Y50" s="68"/>
      <c r="Z50" s="121"/>
      <c r="AA50" s="121"/>
      <c r="AB50" s="68"/>
      <c r="AC50" s="68"/>
      <c r="AD50" s="68"/>
      <c r="AE50" s="68"/>
      <c r="AF50" s="71"/>
      <c r="AG50" s="69"/>
      <c r="AH50" s="272"/>
      <c r="AI50" s="72"/>
    </row>
    <row r="51" spans="2:35" x14ac:dyDescent="0.15">
      <c r="B51" s="70"/>
      <c r="C51" s="68"/>
      <c r="D51" s="68"/>
      <c r="E51" s="68"/>
      <c r="F51" s="59"/>
      <c r="G51" s="60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121"/>
      <c r="S51" s="121"/>
      <c r="T51" s="68"/>
      <c r="U51" s="68"/>
      <c r="V51" s="68"/>
      <c r="W51" s="68"/>
      <c r="X51" s="68"/>
      <c r="Y51" s="68"/>
      <c r="Z51" s="121"/>
      <c r="AA51" s="121"/>
      <c r="AB51" s="68"/>
      <c r="AC51" s="68"/>
      <c r="AD51" s="68"/>
      <c r="AE51" s="68"/>
      <c r="AF51" s="71"/>
      <c r="AG51" s="69"/>
      <c r="AH51" s="272"/>
      <c r="AI51" s="72"/>
    </row>
    <row r="52" spans="2:35" x14ac:dyDescent="0.15">
      <c r="B52" s="70"/>
      <c r="C52" s="68"/>
      <c r="D52" s="68"/>
      <c r="E52" s="68"/>
      <c r="F52" s="59"/>
      <c r="G52" s="60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121"/>
      <c r="S52" s="121"/>
      <c r="T52" s="68"/>
      <c r="U52" s="68"/>
      <c r="V52" s="68"/>
      <c r="W52" s="68"/>
      <c r="X52" s="68"/>
      <c r="Y52" s="68"/>
      <c r="Z52" s="121"/>
      <c r="AA52" s="121"/>
      <c r="AB52" s="68"/>
      <c r="AC52" s="68"/>
      <c r="AD52" s="68"/>
      <c r="AE52" s="68"/>
      <c r="AF52" s="71"/>
      <c r="AG52" s="69"/>
      <c r="AH52" s="272"/>
      <c r="AI52" s="72"/>
    </row>
    <row r="53" spans="2:35" x14ac:dyDescent="0.15">
      <c r="B53" s="70"/>
      <c r="C53" s="68"/>
      <c r="D53" s="68"/>
      <c r="E53" s="68"/>
      <c r="F53" s="59"/>
      <c r="G53" s="60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121"/>
      <c r="S53" s="121"/>
      <c r="T53" s="68"/>
      <c r="U53" s="68"/>
      <c r="V53" s="68"/>
      <c r="W53" s="68"/>
      <c r="X53" s="68"/>
      <c r="Y53" s="68"/>
      <c r="Z53" s="121"/>
      <c r="AA53" s="121"/>
      <c r="AB53" s="68"/>
      <c r="AC53" s="68"/>
      <c r="AD53" s="68"/>
      <c r="AE53" s="68"/>
      <c r="AF53" s="71"/>
      <c r="AG53" s="69"/>
      <c r="AH53" s="272"/>
      <c r="AI53" s="72"/>
    </row>
    <row r="54" spans="2:35" x14ac:dyDescent="0.15">
      <c r="B54" s="70"/>
      <c r="C54" s="68"/>
      <c r="D54" s="68"/>
      <c r="E54" s="68"/>
      <c r="F54" s="59"/>
      <c r="G54" s="60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121"/>
      <c r="S54" s="121"/>
      <c r="T54" s="68"/>
      <c r="U54" s="68"/>
      <c r="V54" s="68"/>
      <c r="W54" s="68"/>
      <c r="X54" s="68"/>
      <c r="Y54" s="68"/>
      <c r="Z54" s="121"/>
      <c r="AA54" s="121"/>
      <c r="AB54" s="68"/>
      <c r="AC54" s="68"/>
      <c r="AD54" s="68"/>
      <c r="AE54" s="68"/>
      <c r="AF54" s="71"/>
      <c r="AG54" s="69"/>
      <c r="AH54" s="272"/>
      <c r="AI54" s="72"/>
    </row>
    <row r="55" spans="2:35" x14ac:dyDescent="0.15">
      <c r="B55" s="70"/>
      <c r="C55" s="68"/>
      <c r="D55" s="68"/>
      <c r="E55" s="68"/>
      <c r="F55" s="59"/>
      <c r="G55" s="60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121"/>
      <c r="S55" s="121"/>
      <c r="T55" s="68"/>
      <c r="U55" s="68"/>
      <c r="V55" s="68"/>
      <c r="W55" s="68"/>
      <c r="X55" s="68"/>
      <c r="Y55" s="68"/>
      <c r="Z55" s="121"/>
      <c r="AA55" s="121"/>
      <c r="AB55" s="68"/>
      <c r="AC55" s="68"/>
      <c r="AD55" s="68"/>
      <c r="AE55" s="68"/>
      <c r="AF55" s="71"/>
      <c r="AG55" s="69"/>
      <c r="AH55" s="272"/>
      <c r="AI55" s="72"/>
    </row>
    <row r="56" spans="2:35" x14ac:dyDescent="0.15">
      <c r="B56" s="70"/>
      <c r="C56" s="68"/>
      <c r="D56" s="68"/>
      <c r="E56" s="68"/>
      <c r="F56" s="59"/>
      <c r="G56" s="60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121"/>
      <c r="S56" s="121"/>
      <c r="T56" s="68"/>
      <c r="U56" s="68"/>
      <c r="V56" s="68"/>
      <c r="W56" s="68"/>
      <c r="X56" s="68"/>
      <c r="Y56" s="68"/>
      <c r="Z56" s="121"/>
      <c r="AA56" s="121"/>
      <c r="AB56" s="68"/>
      <c r="AC56" s="68"/>
      <c r="AD56" s="68"/>
      <c r="AE56" s="68"/>
      <c r="AF56" s="71"/>
      <c r="AG56" s="69"/>
      <c r="AH56" s="272"/>
      <c r="AI56" s="72"/>
    </row>
    <row r="57" spans="2:35" x14ac:dyDescent="0.15">
      <c r="B57" s="70"/>
      <c r="C57" s="68"/>
      <c r="D57" s="68"/>
      <c r="E57" s="68"/>
      <c r="F57" s="59"/>
      <c r="G57" s="60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121"/>
      <c r="S57" s="121"/>
      <c r="T57" s="68"/>
      <c r="U57" s="68"/>
      <c r="V57" s="68"/>
      <c r="W57" s="68"/>
      <c r="X57" s="68"/>
      <c r="Y57" s="68"/>
      <c r="Z57" s="121"/>
      <c r="AA57" s="121"/>
      <c r="AB57" s="68"/>
      <c r="AC57" s="68"/>
      <c r="AD57" s="68"/>
      <c r="AE57" s="68"/>
      <c r="AF57" s="71"/>
      <c r="AG57" s="69"/>
      <c r="AH57" s="272"/>
      <c r="AI57" s="72"/>
    </row>
    <row r="58" spans="2:35" x14ac:dyDescent="0.15">
      <c r="B58" s="70"/>
      <c r="C58" s="68"/>
      <c r="D58" s="68"/>
      <c r="E58" s="68"/>
      <c r="F58" s="59"/>
      <c r="G58" s="60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121"/>
      <c r="S58" s="121"/>
      <c r="T58" s="68"/>
      <c r="U58" s="68"/>
      <c r="V58" s="68"/>
      <c r="W58" s="68"/>
      <c r="X58" s="68"/>
      <c r="Y58" s="68"/>
      <c r="Z58" s="121"/>
      <c r="AA58" s="121"/>
      <c r="AB58" s="68"/>
      <c r="AC58" s="68"/>
      <c r="AD58" s="68"/>
      <c r="AE58" s="68"/>
      <c r="AF58" s="71"/>
      <c r="AG58" s="69"/>
      <c r="AH58" s="272"/>
      <c r="AI58" s="72"/>
    </row>
    <row r="59" spans="2:35" x14ac:dyDescent="0.15">
      <c r="B59" s="70"/>
      <c r="C59" s="68"/>
      <c r="D59" s="68"/>
      <c r="E59" s="68"/>
      <c r="F59" s="467" t="s">
        <v>82</v>
      </c>
      <c r="G59" s="468"/>
      <c r="H59" s="68"/>
      <c r="I59" s="68"/>
      <c r="J59" s="68"/>
      <c r="K59" s="68"/>
      <c r="L59" s="68"/>
      <c r="M59" s="467" t="s">
        <v>184</v>
      </c>
      <c r="N59" s="468"/>
      <c r="O59" s="468"/>
      <c r="P59" s="468"/>
      <c r="Q59" s="468"/>
      <c r="R59" s="121"/>
      <c r="S59" s="121"/>
      <c r="T59" s="68"/>
      <c r="U59" s="68"/>
      <c r="V59" s="68"/>
      <c r="W59" s="68"/>
      <c r="X59" s="68"/>
      <c r="Y59" s="68"/>
      <c r="Z59" s="121"/>
      <c r="AA59" s="121"/>
      <c r="AB59" s="68"/>
      <c r="AC59" s="81" t="s">
        <v>84</v>
      </c>
      <c r="AD59" s="68"/>
      <c r="AE59" s="68"/>
      <c r="AF59" s="71"/>
      <c r="AG59" s="69"/>
      <c r="AH59" s="272"/>
      <c r="AI59" s="72"/>
    </row>
    <row r="60" spans="2:35" ht="14.25" thickBot="1" x14ac:dyDescent="0.2">
      <c r="B60" s="48"/>
      <c r="C60" s="63"/>
      <c r="D60" s="63"/>
      <c r="E60" s="63"/>
      <c r="F60" s="64"/>
      <c r="G60" s="65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6"/>
      <c r="AG60" s="67"/>
      <c r="AH60" s="272"/>
    </row>
  </sheetData>
  <sheetProtection algorithmName="SHA-512" hashValue="FJyVN/G6NRM5tkPYiRNB7WPTi25D6IJQW/1m6HuuAoafybiQeW88GVVEU9OUi5vrpSTJ7DqlPAaXlYD7geDBjw==" saltValue="vmKLCz7dnq+t7C9CHDYtOg==" spinCount="100000" sheet="1" objects="1" scenarios="1" selectLockedCells="1"/>
  <mergeCells count="49">
    <mergeCell ref="B1:AG1"/>
    <mergeCell ref="F59:G59"/>
    <mergeCell ref="AU6:AU7"/>
    <mergeCell ref="AT5:AU5"/>
    <mergeCell ref="AJ3:AU4"/>
    <mergeCell ref="AB4:AC4"/>
    <mergeCell ref="AB3:AC3"/>
    <mergeCell ref="V5:W5"/>
    <mergeCell ref="N5:O5"/>
    <mergeCell ref="P6:Q6"/>
    <mergeCell ref="P7:Q7"/>
    <mergeCell ref="H4:I4"/>
    <mergeCell ref="AT6:AT7"/>
    <mergeCell ref="AF3:AG3"/>
    <mergeCell ref="X6:Y6"/>
    <mergeCell ref="X7:Y7"/>
    <mergeCell ref="B3:B7"/>
    <mergeCell ref="F3:G4"/>
    <mergeCell ref="F5:F6"/>
    <mergeCell ref="G5:G6"/>
    <mergeCell ref="J4:K4"/>
    <mergeCell ref="C3:C7"/>
    <mergeCell ref="E3:E6"/>
    <mergeCell ref="H3:K3"/>
    <mergeCell ref="AP5:AS5"/>
    <mergeCell ref="AL5:AO5"/>
    <mergeCell ref="AL6:AL7"/>
    <mergeCell ref="AM6:AM7"/>
    <mergeCell ref="AN6:AN7"/>
    <mergeCell ref="AO6:AO7"/>
    <mergeCell ref="AP6:AP7"/>
    <mergeCell ref="AQ6:AQ7"/>
    <mergeCell ref="AR6:AR7"/>
    <mergeCell ref="AS6:AS7"/>
    <mergeCell ref="M59:Q59"/>
    <mergeCell ref="AF4:AG4"/>
    <mergeCell ref="AE3:AE7"/>
    <mergeCell ref="AJ5:AK5"/>
    <mergeCell ref="AD5:AD6"/>
    <mergeCell ref="AD3:AD4"/>
    <mergeCell ref="AB5:AB6"/>
    <mergeCell ref="AC5:AC6"/>
    <mergeCell ref="P5:S5"/>
    <mergeCell ref="R6:S6"/>
    <mergeCell ref="L4:S4"/>
    <mergeCell ref="Z6:AA6"/>
    <mergeCell ref="L3:AA3"/>
    <mergeCell ref="T4:AA4"/>
    <mergeCell ref="X5:AA5"/>
  </mergeCells>
  <phoneticPr fontId="1"/>
  <pageMargins left="0.31496062992125984" right="0.31496062992125984" top="0.74803149606299213" bottom="0.55118110236220474" header="0.31496062992125984" footer="0.31496062992125984"/>
  <pageSetup paperSize="8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Visio.Drawing.6" shapeId="1031" r:id="rId4">
          <objectPr defaultSize="0" autoPict="0" r:id="rId5">
            <anchor moveWithCells="1">
              <from>
                <xdr:col>22</xdr:col>
                <xdr:colOff>9525</xdr:colOff>
                <xdr:row>43</xdr:row>
                <xdr:rowOff>38100</xdr:rowOff>
              </from>
              <to>
                <xdr:col>30</xdr:col>
                <xdr:colOff>381000</xdr:colOff>
                <xdr:row>57</xdr:row>
                <xdr:rowOff>133350</xdr:rowOff>
              </to>
            </anchor>
          </objectPr>
        </oleObject>
      </mc:Choice>
      <mc:Fallback>
        <oleObject progId="Visio.Drawing.6" shapeId="1031" r:id="rId4"/>
      </mc:Fallback>
    </mc:AlternateContent>
    <mc:AlternateContent xmlns:mc="http://schemas.openxmlformats.org/markup-compatibility/2006">
      <mc:Choice Requires="x14">
        <oleObject progId="Visio.Drawing.6" shapeId="1034" r:id="rId6">
          <objectPr defaultSize="0" autoPict="0" r:id="rId7">
            <anchor moveWithCells="1">
              <from>
                <xdr:col>2</xdr:col>
                <xdr:colOff>685800</xdr:colOff>
                <xdr:row>43</xdr:row>
                <xdr:rowOff>133350</xdr:rowOff>
              </from>
              <to>
                <xdr:col>9</xdr:col>
                <xdr:colOff>247650</xdr:colOff>
                <xdr:row>57</xdr:row>
                <xdr:rowOff>133350</xdr:rowOff>
              </to>
            </anchor>
          </objectPr>
        </oleObject>
      </mc:Choice>
      <mc:Fallback>
        <oleObject progId="Visio.Drawing.6" shapeId="1034" r:id="rId6"/>
      </mc:Fallback>
    </mc:AlternateContent>
    <mc:AlternateContent xmlns:mc="http://schemas.openxmlformats.org/markup-compatibility/2006">
      <mc:Choice Requires="x14">
        <oleObject progId="Visio.Drawing.6" shapeId="1038" r:id="rId8">
          <objectPr defaultSize="0" autoPict="0" r:id="rId9">
            <anchor moveWithCells="1">
              <from>
                <xdr:col>10</xdr:col>
                <xdr:colOff>381000</xdr:colOff>
                <xdr:row>42</xdr:row>
                <xdr:rowOff>95250</xdr:rowOff>
              </from>
              <to>
                <xdr:col>19</xdr:col>
                <xdr:colOff>457200</xdr:colOff>
                <xdr:row>57</xdr:row>
                <xdr:rowOff>104775</xdr:rowOff>
              </to>
            </anchor>
          </objectPr>
        </oleObject>
      </mc:Choice>
      <mc:Fallback>
        <oleObject progId="Visio.Drawing.6" shapeId="103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利用ガイド</vt:lpstr>
      <vt:lpstr>標準（途中階）タイプ</vt:lpstr>
      <vt:lpstr>最上階トッププレートタイプ</vt:lpstr>
      <vt:lpstr>利用ガイド!Print_Area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okadak</cp:lastModifiedBy>
  <cp:lastPrinted>2022-11-24T06:41:11Z</cp:lastPrinted>
  <dcterms:created xsi:type="dcterms:W3CDTF">2017-06-17T07:52:18Z</dcterms:created>
  <dcterms:modified xsi:type="dcterms:W3CDTF">2022-11-29T02:22:03Z</dcterms:modified>
</cp:coreProperties>
</file>